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562\2. แผนจาก จังหวัด\เขต 8\"/>
    </mc:Choice>
  </mc:AlternateContent>
  <bookViews>
    <workbookView xWindow="0" yWindow="0" windowWidth="23040" windowHeight="9144" tabRatio="879" activeTab="5"/>
  </bookViews>
  <sheets>
    <sheet name="กระบี่" sheetId="32" r:id="rId1"/>
    <sheet name="ชุมพร" sheetId="33" r:id="rId2"/>
    <sheet name="นครศรีธรรมราช" sheetId="34" r:id="rId3"/>
    <sheet name="พังงา" sheetId="35" r:id="rId4"/>
    <sheet name="ภูเก็ต" sheetId="36" r:id="rId5"/>
    <sheet name="ระนอง" sheetId="37" r:id="rId6"/>
    <sheet name="สุราษฎร์ธานี" sheetId="38" r:id="rId7"/>
  </sheets>
  <definedNames>
    <definedName name="_xlnm.Print_Area" localSheetId="0">กระบี่!$A$1:$Q$57</definedName>
    <definedName name="_xlnm.Print_Titles" localSheetId="0">กระบี่!$6:$7</definedName>
  </definedNames>
  <calcPr calcId="152511"/>
</workbook>
</file>

<file path=xl/calcChain.xml><?xml version="1.0" encoding="utf-8"?>
<calcChain xmlns="http://schemas.openxmlformats.org/spreadsheetml/2006/main">
  <c r="D14" i="38" l="1"/>
  <c r="D7" i="36" l="1"/>
  <c r="D55" i="35" l="1"/>
  <c r="D48" i="35"/>
  <c r="D33" i="35"/>
  <c r="D13" i="35"/>
  <c r="S55" i="33"/>
  <c r="R55" i="33"/>
  <c r="Q55" i="33"/>
  <c r="P55" i="33"/>
  <c r="N55" i="33"/>
  <c r="M55" i="33"/>
  <c r="L55" i="33"/>
  <c r="K55" i="33"/>
  <c r="I55" i="33"/>
  <c r="H55" i="33"/>
  <c r="G55" i="33"/>
  <c r="F55" i="33"/>
  <c r="E51" i="33"/>
  <c r="L50" i="33"/>
  <c r="E49" i="33"/>
  <c r="E48" i="33"/>
  <c r="E47" i="33"/>
  <c r="E46" i="33"/>
  <c r="E45" i="33"/>
  <c r="E44" i="33"/>
  <c r="F43" i="33"/>
  <c r="E43" i="33" s="1"/>
  <c r="C43" i="33"/>
  <c r="F42" i="33"/>
  <c r="E42" i="33" s="1"/>
  <c r="C42" i="33"/>
  <c r="E41" i="33"/>
  <c r="E40" i="33"/>
  <c r="E39" i="33"/>
  <c r="E38" i="33"/>
  <c r="E37" i="33"/>
  <c r="F36" i="33"/>
  <c r="E36" i="33" s="1"/>
  <c r="F35" i="33"/>
  <c r="E35" i="33"/>
  <c r="E34" i="33"/>
  <c r="E32" i="33"/>
  <c r="E31" i="33"/>
  <c r="E29" i="33"/>
  <c r="E28" i="33"/>
  <c r="E27" i="33"/>
  <c r="E26" i="33"/>
  <c r="E25" i="33"/>
  <c r="E23" i="33"/>
  <c r="E22" i="33"/>
  <c r="E21" i="33"/>
  <c r="E20" i="33"/>
  <c r="F19" i="33"/>
  <c r="E19" i="33" s="1"/>
  <c r="F18" i="33"/>
  <c r="E18" i="33"/>
  <c r="E17" i="33"/>
  <c r="E15" i="33"/>
  <c r="E14" i="33"/>
  <c r="E13" i="33"/>
  <c r="E11" i="33"/>
  <c r="E10" i="33"/>
  <c r="E8" i="33"/>
  <c r="E6" i="33"/>
  <c r="S5" i="33"/>
  <c r="R5" i="33"/>
  <c r="Q5" i="33"/>
  <c r="P5" i="33"/>
  <c r="O5" i="33"/>
  <c r="N5" i="33"/>
  <c r="M5" i="33"/>
  <c r="L5" i="33"/>
  <c r="K5" i="33"/>
  <c r="J5" i="33"/>
  <c r="I5" i="33"/>
  <c r="H5" i="33"/>
  <c r="G5" i="33"/>
  <c r="F5" i="33" l="1"/>
  <c r="D38" i="32" l="1"/>
  <c r="D36" i="32" l="1"/>
  <c r="D40" i="32"/>
  <c r="B40" i="32"/>
  <c r="D15" i="32"/>
  <c r="D8" i="32" l="1"/>
</calcChain>
</file>

<file path=xl/sharedStrings.xml><?xml version="1.0" encoding="utf-8"?>
<sst xmlns="http://schemas.openxmlformats.org/spreadsheetml/2006/main" count="1441" uniqueCount="507">
  <si>
    <t>กิจกรรม</t>
  </si>
  <si>
    <t>งบประมาณ</t>
  </si>
  <si>
    <t>4. การให้บริการของ ศพก.</t>
  </si>
  <si>
    <t>ปริมาณ</t>
  </si>
  <si>
    <t>หน่วย</t>
  </si>
  <si>
    <t>ระยะเวลา</t>
  </si>
  <si>
    <t>หน่วยงานที่ร่วมดำเนินการ</t>
  </si>
  <si>
    <t>ศูนย์</t>
  </si>
  <si>
    <t xml:space="preserve"> - ศพก.</t>
  </si>
  <si>
    <t xml:space="preserve">          - คัดเลือก/รับรองศูนย์เครือข่าย</t>
  </si>
  <si>
    <t xml:space="preserve">          - ปรับปรุง/พัฒนา</t>
  </si>
  <si>
    <t>ครั้ง</t>
  </si>
  <si>
    <t>เพื่อขับเคลื่อนการดำเนินเนินงานของศูนย์เรียนรู้การเพิ่มประสิทธิภาพการผลิตสินค้าเกษตร</t>
  </si>
  <si>
    <t>ทุก ศพก.</t>
  </si>
  <si>
    <t xml:space="preserve">          - เตรียมการ</t>
  </si>
  <si>
    <t xml:space="preserve">          - ปรับปรุงข้อมูล</t>
  </si>
  <si>
    <t xml:space="preserve">          - ปรับปรุงฐานเรียนรู้</t>
  </si>
  <si>
    <t xml:space="preserve">          - จัดทำเอกสารเผยแพร่</t>
  </si>
  <si>
    <t xml:space="preserve">          - เตรียมการ / วางแผน</t>
  </si>
  <si>
    <t xml:space="preserve">          - ดำเนินการ</t>
  </si>
  <si>
    <t xml:space="preserve">          - ติดตามผลการเปลี่ยนแปลงหลังผ่านการถ่ายทอดเทคโนโลยี</t>
  </si>
  <si>
    <t>ราย</t>
  </si>
  <si>
    <t>ทุกวันที่ 25 ของเดือน     รายงานทุก ศพก.</t>
  </si>
  <si>
    <t xml:space="preserve"> - สำนักงานเกษตรอำเภอ</t>
  </si>
  <si>
    <t>คือ</t>
  </si>
  <si>
    <t xml:space="preserve"> - สำนักงานเกษตรอำเภอ, ศพก.</t>
  </si>
  <si>
    <t xml:space="preserve">2. การวิเคราะห์ศักยภาพ </t>
  </si>
  <si>
    <t xml:space="preserve">     3.1 จัดทำแผนการพัฒนา ศพก.
</t>
  </si>
  <si>
    <t xml:space="preserve">     3.2 การปรับปรุงฐานเรียนรู้
</t>
  </si>
  <si>
    <t xml:space="preserve">     3.3 การปรับปรุงแปลงเรียนรู้</t>
  </si>
  <si>
    <t xml:space="preserve">     3.4 การปรับปรุง/จัดทำ/ข้อมูลประจำ ศพก.</t>
  </si>
  <si>
    <t xml:space="preserve">     3.5 พัฒนาศูนย์เครือข่าย</t>
  </si>
  <si>
    <t xml:space="preserve">     3.6. คณะกรรมการ ศพก.</t>
  </si>
  <si>
    <t xml:space="preserve">     4.2 การให้บริการด้านการเกษตร</t>
  </si>
  <si>
    <t xml:space="preserve">     4.1 การให้บริการข้อมูล ข่าวสาร</t>
  </si>
  <si>
    <t xml:space="preserve">     4.3 Field Day
</t>
  </si>
  <si>
    <t xml:space="preserve">     4.4 การแก้ปัญหาและรับเรื่องร้องเรียน </t>
  </si>
  <si>
    <t>5. การอบรมเกษตรกร</t>
  </si>
  <si>
    <t>6. ประสานงานวิจัย / วิชาการ / นวัตกรรม</t>
  </si>
  <si>
    <t>7. การสนับสนุนเพิ่มเติมเพื่อขับเคลื่อน         ศพก.(รัฐ/เอกชน/ชุมชน)</t>
  </si>
  <si>
    <t>8. ติดตามประเมินผลและรายงาน</t>
  </si>
  <si>
    <t xml:space="preserve"> 8.1 ติดตามและรายงานผลการดำเนินงาน</t>
  </si>
  <si>
    <t xml:space="preserve"> 8.2 สรุปผลการดำเนินงาน</t>
  </si>
  <si>
    <t xml:space="preserve">  7.1 การจัดทำแปลงต้นแบบ</t>
  </si>
  <si>
    <t xml:space="preserve">  7.2 ป้ายฐานเรียนรู้</t>
  </si>
  <si>
    <t xml:space="preserve">  7.3 เอกสารวิชาการ</t>
  </si>
  <si>
    <t xml:space="preserve">  7.4 ถ่ายทอดความรู้</t>
  </si>
  <si>
    <t xml:space="preserve">  7.5 สนับสนุนปัจจัยการผลิต</t>
  </si>
  <si>
    <t xml:space="preserve">  7.6 สนับสนุนสื่อเรียนรู้ด้านสหกรณ์</t>
  </si>
  <si>
    <t xml:space="preserve">  7.7 สนับสนุนการรวมกลุ่ม</t>
  </si>
  <si>
    <t xml:space="preserve">     2.1 วิเคราะห์เพื่อกำหนดแผนการพัฒนา ศพก.</t>
  </si>
  <si>
    <t xml:space="preserve">          - ข้อมูลพื้นฐานชุมชน ข้อมูลวิชาการ ข้อมูลข่าวสารด้านการเกษตร</t>
  </si>
  <si>
    <t>แผนปฏิบัติการบูรณาการของคณะกรรมการอำนวยการขับเคลื่อนงานนโยบายสำคัญและการแก้ไขปัญหาภาคเกษตรระดับจังหวัด</t>
  </si>
  <si>
    <t>1. ประชุมชี้แจง CoO และ จนท.</t>
  </si>
  <si>
    <t xml:space="preserve"> - ศพก.,  สนง.เกษตรอำเภอ ,  CoO</t>
  </si>
  <si>
    <t xml:space="preserve"> - ศพก., CoO, สนง.เกษตรอำเภอ
</t>
  </si>
  <si>
    <t xml:space="preserve"> - ศพก., สนง.เกษตรอำเภอ</t>
  </si>
  <si>
    <t>ทุกศูนย์</t>
  </si>
  <si>
    <t xml:space="preserve">          - วิเคราะห์ศูนย์เครือข่าย</t>
  </si>
  <si>
    <t xml:space="preserve">          - ประชุมเชื่อมโยงคณะกรรมการเครือข่าย ศพก.และแปลงใหญ่ ระดับจังหวัด</t>
  </si>
  <si>
    <t xml:space="preserve">          - ประชุมคณะกรรมการเครือข่าย ศพก. ระดับจังหวัด</t>
  </si>
  <si>
    <t xml:space="preserve">    2.2 วิเคราะห์เพื่อการพัฒนาศูนย์เครือข่าย</t>
  </si>
  <si>
    <t xml:space="preserve">ภาคผนวก 3.1 </t>
  </si>
  <si>
    <t>1-8</t>
  </si>
  <si>
    <t>1,2</t>
  </si>
  <si>
    <t>ทุกศพก.</t>
  </si>
  <si>
    <t>ทุกศพก</t>
  </si>
  <si>
    <t>สนง.เกษตรจังหวัด CoO</t>
  </si>
  <si>
    <t xml:space="preserve">          - ประชุมคณะกรรมการ ศพก. ระดับอำเภอ</t>
  </si>
  <si>
    <t xml:space="preserve">สนง.เกษตรจังหวัด ศพก.เครือข่าย </t>
  </si>
  <si>
    <t>ศพก. อ.เมือง</t>
  </si>
  <si>
    <t>ศพก. อ.เกาะลันตา</t>
  </si>
  <si>
    <t>ศพก. อ.คลองท่อม</t>
  </si>
  <si>
    <t>ศพก. อ.อ่าวลึก</t>
  </si>
  <si>
    <t>ศพก. อ.เขาพนม</t>
  </si>
  <si>
    <t>ศพก. อ.ปลายพระยา</t>
  </si>
  <si>
    <t>ศพก. อ.ลำทับ</t>
  </si>
  <si>
    <t>ศพก. อ.เหนือคลอง</t>
  </si>
  <si>
    <t xml:space="preserve">  สนง.พัฒนาที่ดิน,
  สนง.เศรษฐกิจการเกษตร,
  ฝนหลวง
  สนง.เกษตรและสหกรณ์,
  สนง.ตรวจบัญชี,
  สนง.ประมง, สนง.สหกรณ์,
  สนง.ปศุสัตว์,
  ศวพ.กระบี่</t>
  </si>
  <si>
    <t>จังหวัด…กระบี่..... ประจำปีงบประมาณ 2562</t>
  </si>
  <si>
    <t>3,4,5,6</t>
  </si>
  <si>
    <t xml:space="preserve">  - สนง.เกษตรอำเภอ,สนง.สหกรณ์, สถานีพัฒนาที่ดิน,  สนง.ประมง,สนง.ตรวจบัญชี, สนง.ปศุสัตว์ ,ชป. โครงการชลประทาน,  สนง.ปฏิรูปที่ดิน,ศวพ.กระบี่</t>
  </si>
  <si>
    <t xml:space="preserve">  - ศพก.,สนง.เกษตรอำเภอ,  สถานีพัฒนาที่ดิน,  สนง.ประมง,สนง.ตรวจบัญชี,  สนง.ปศุสัตว์,สนง.สหกรณ์, โครงการชลประทาน,  สนง.ปฏิรูปที่ดิน,สปก., ศวพ.กระบี่</t>
  </si>
  <si>
    <t xml:space="preserve">  - ศพก., สนง.เกษตรอำเภอ,  สถานีพัฒนาที่ดิน,  สนง.ประมง,  สนง.ปศุสัตว์,  ศวพ. , โครงการชลประทาน,  สนง.ปฏิรูปที่ดิน, ศจช.  ศวพ.กระบี่</t>
  </si>
  <si>
    <t xml:space="preserve"> - ศพก., สนง.เกษตรอำเภอ, ,ศวพ.กระบี่,  สถานีพัฒนาที่ดิน, สนง.ประมง,สนง.ตรวจบัญชีฯ, สนง.ปศุสัตว์ ,ศคปช.,  โครงการชลประทาน,  สนง.ปฏิรูปที่ดิน,ศจช.</t>
  </si>
  <si>
    <t>3.การพัฒนาศักยภาพ ศพก.</t>
  </si>
  <si>
    <t>5,8</t>
  </si>
  <si>
    <t>1-4,6-7</t>
  </si>
  <si>
    <t xml:space="preserve"> - ศพก.พด</t>
  </si>
  <si>
    <t xml:space="preserve">  - สนง.เกษตรอำเภอ, ,สนง.สหกรณ์,  พด., ศพก.,  สนง.ประมง,สนง.ตรวจบัญชี, สนง.ปศุสัตว์,  ศูนย์เคริอข่าย ศพก., โครงการชลประทาน,  สนง.ปฏิรูปที่ดิน, ศวพ.กระบี่, ศูนย์พืชสวนกระบี่,สำนักงานเกษตรและสหกรณ์กระบี่</t>
  </si>
  <si>
    <t xml:space="preserve">  - สนง.เกษตรอำเภอ, ., ศวพ.กระบี่, พด., สนง.กษ,  สนง.ประมง.,ชป., สนง.ปศุสัตว์ ,  ศพก., สนง.ตรวจบัญชี, โครงการชลประทาน.,  สนง.ปฏิรูปที่ดิน</t>
  </si>
  <si>
    <t>ฝึกอบรมให้กับเจ้าหน้าที่ส่งเสริมการเกษตร</t>
  </si>
  <si>
    <t>16</t>
  </si>
  <si>
    <t>3,8</t>
  </si>
  <si>
    <t>1-2,4-7</t>
  </si>
  <si>
    <t>แผนบูรณาการการดำเนินงานของศูนย์เรียนรู้การเพิ่มประสิทธิภาพการผลิตสินค้าเกษตร ปี 2562</t>
  </si>
  <si>
    <t xml:space="preserve"> อำเภอ ละแม  จังหวัด  ชุมพร</t>
  </si>
  <si>
    <t>เป้าหมาย</t>
  </si>
  <si>
    <t>กสก.</t>
  </si>
  <si>
    <t>กปศ.</t>
  </si>
  <si>
    <t>กตส.</t>
  </si>
  <si>
    <t>กข.</t>
  </si>
  <si>
    <t>กสส</t>
  </si>
  <si>
    <t>มม.</t>
  </si>
  <si>
    <t>กป.</t>
  </si>
  <si>
    <t>กวก.</t>
  </si>
  <si>
    <t>ฝล.</t>
  </si>
  <si>
    <t>มกอช.</t>
  </si>
  <si>
    <t>พด.</t>
  </si>
  <si>
    <t>สปก.</t>
  </si>
  <si>
    <t>ชป.</t>
  </si>
  <si>
    <t>สศก.</t>
  </si>
  <si>
    <t>งาน</t>
  </si>
  <si>
    <t>1.</t>
  </si>
  <si>
    <t>กิจกรรมพัฒนาศักยภาพของ ศพก. และศูนย์เครือข่าย</t>
  </si>
  <si>
    <t>กสก., กปศ.กตส</t>
  </si>
  <si>
    <t>1. การพัฒนาศูนย์เรียนรู้การเพิ่มประสิทธิภาพการผลิตสินค้าเกษตร</t>
  </si>
  <si>
    <t>3,6,1,5</t>
  </si>
  <si>
    <t>2,7</t>
  </si>
  <si>
    <t>2. การพัฒนาศูนย์เครือข่าย ศพก.อื่นๆ (ยกเว้น ศจช. ศดปช.)</t>
  </si>
  <si>
    <t>3. พัฒนาศักยภาพ ครูบัญชี</t>
  </si>
  <si>
    <t>สนง.เกษตรอำเภอ กตส.</t>
  </si>
  <si>
    <t>4. สนับสนุนสื่อวารสาร วัสดุอุปกรณ์ การจัดทำฐานเรียนรู้เรื่องข้าว</t>
  </si>
  <si>
    <t xml:space="preserve"> - ศพก., สนง.เกษตรอำเภอ กรมข้าว
</t>
  </si>
  <si>
    <t xml:space="preserve">    *ศพก. สินค้า อื่นๆ</t>
  </si>
  <si>
    <t xml:space="preserve">              ทุก ศพก.</t>
  </si>
  <si>
    <t xml:space="preserve"> - ศพก., สนง.เกษตรอำเภอ, ,ศวพ.ชุมพร,  สถานีพัฒนาที่ดิน, สนง.ประมง,สนง.ตรวจบัญชีฯ, สนง.ปศุสัตว์ ,ศคปช.,  โครงการชลประทาน,  สนง.ปฏิรูปที่ดิน,ศจช.หม่อนไหม</t>
  </si>
  <si>
    <t>5. พัฒนาแปลงเรียนรู้ด้านการประมง</t>
  </si>
  <si>
    <t>1-6</t>
  </si>
  <si>
    <t>7,8</t>
  </si>
  <si>
    <t>6. พัฒนาฐานเรียนรู้และหลักสูตรด้านประมง</t>
  </si>
  <si>
    <t>7-8</t>
  </si>
  <si>
    <t>4,7,8</t>
  </si>
  <si>
    <t>7. พัฒนาฐานเรียนรู้ด้านการพัฒนาที่ดิน ใน ศพก.</t>
  </si>
  <si>
    <t>1-7</t>
  </si>
  <si>
    <t xml:space="preserve">2,4,7,8
</t>
  </si>
  <si>
    <t>4,5,7,8</t>
  </si>
  <si>
    <t>8. ปรับปรุงฐานข้อมูลความรู้ด้านการพัฒนาที่ดินใน ศพก.</t>
  </si>
  <si>
    <t>1,3,7-8</t>
  </si>
  <si>
    <t xml:space="preserve">2,4,7,
</t>
  </si>
  <si>
    <t>4,7</t>
  </si>
  <si>
    <t>9. พัฒนาแปลงต้นแบบ สนับสนุนเอกสารวิชาการ/โปสเตอร์ (กรมวิชาการเกษตร)</t>
  </si>
  <si>
    <t xml:space="preserve">  - ศพก., สนง.เกษตรอำเภอ,  สถานีพัฒนาที่ดิน,  สนง.ประมง,  สนง.ปศุสัตว์,  ศวพ. , โครงการชลประทาน,  สนง.ปฏิรูปที่ดิน, ศจช.  ศวพ.ชุมพร หม่อนไหม</t>
  </si>
  <si>
    <t>2.</t>
  </si>
  <si>
    <t>กิจกรรมการบริหารจัดการเพื่อขับเคลื่อนการดำเนินงาน</t>
  </si>
  <si>
    <t>1,5</t>
  </si>
  <si>
    <t>1,5,7</t>
  </si>
  <si>
    <t xml:space="preserve">2-4,
6
</t>
  </si>
  <si>
    <t>2,8</t>
  </si>
  <si>
    <t>1. การประชุมคณะกรรมการเครือข่าย ศพก. ระดับจังหวัด</t>
  </si>
  <si>
    <t>1,5,6,7</t>
  </si>
  <si>
    <t>1,3-5,
6-8</t>
  </si>
  <si>
    <t>3-5,
8</t>
  </si>
  <si>
    <t>2-5,
8</t>
  </si>
  <si>
    <t xml:space="preserve">2. ประชุมคณะกรรมการ ศพก.ระดับอำเภอ </t>
  </si>
  <si>
    <t>3,4,5</t>
  </si>
  <si>
    <t>2-6,8</t>
  </si>
  <si>
    <t>1-2,5,
7</t>
  </si>
  <si>
    <t>1,8</t>
  </si>
  <si>
    <t xml:space="preserve">  - ศพก.,สนง.เกษตรอำเภอ,  สถานีพัฒนาที่ดิน,  สนง.ประมง,สนง.ตรวจบัญชี,  สนง.ปศุสัตว์,สนง.สหกรณ์, โครงการชลประทาน,  สนง.ปฏิรูปที่ดิน,สปก., ศวพ.ชุมพร</t>
  </si>
  <si>
    <t xml:space="preserve">3. สนับสนุนงานตามนโยบายรัฐบาล CoO /Ot </t>
  </si>
  <si>
    <t>3.</t>
  </si>
  <si>
    <t>กิจกรรมสนับสนุนการให้บริการของ ศพก. และเครือข่าย</t>
  </si>
  <si>
    <t xml:space="preserve">  - สนง.เกษตรอำเภอ,สนง.สหกรณ์, สถานีพัฒนาที่ดิน,  สนง.ประมง,สนง.ตรวจบัญชี, สนง.ปศุสัตว์ ,ชป. โครงการชลประทาน,  สนง.ปฏิรูปที่ดิน,ศวพ.ชุมพร หม่อนไหม กรมวิชาการ</t>
  </si>
  <si>
    <t xml:space="preserve">1.การจัดงานวันถ่ายทอดเทคโนโลยีเพื่อเริ่มต้นฤดูกาลผลิตใหม่ (Field day) </t>
  </si>
  <si>
    <t>2. พัฒนาความพร้อมและปรับปรุงฐานเรียนรู้ด้านปศุสัตว์ ของศูนย์เครือข่าย(ด้านปศุสัตว์)</t>
  </si>
  <si>
    <t>3. ด้านบัญชี</t>
  </si>
  <si>
    <t>1-4</t>
  </si>
  <si>
    <t>5-8</t>
  </si>
  <si>
    <t>4. สนับสนุนสื่อประชาสัมพันธ์และส่งเสริมด้านสหกรณ์</t>
  </si>
  <si>
    <t>5. ถ่ายทอดเทคโนโลยีสู่เกษตรกร (200 ราย ต่อ ศพก.)</t>
  </si>
  <si>
    <t>6. จัดกิจกรรมวันถ่ายทอดเทคโนโลยีการเกษตร (Field day) (กรมประมง)</t>
  </si>
  <si>
    <t>7.การให้ความรู้ความเข้าใจเกี่ยวกับการปฏิบัติการฝนหลวง (โดยสนับสนุนวิทยากรร่วมบรรยาย)</t>
  </si>
  <si>
    <t>8. สนับสนุนการให้บริการด้านการพัฒนาที่ดินใน ศพก.</t>
  </si>
  <si>
    <t>9 จัดทำข้อมูลประจำ ศพก.บริการข้อมูล ข่าวสารและวิชาการ ด้านชลประทาน</t>
  </si>
  <si>
    <t xml:space="preserve">   - ข้อมูลข่าวสารในการชี้แจง แจ้งเตือนให้แก่เกษตรกรในพื้นที่</t>
  </si>
  <si>
    <t xml:space="preserve">   - องค์ความรู้ และนวัตกรรมที่เป็นประโยชน์แก่เกษตรกร เช่น ปฏิทินเพาะปลูกพืชตามปริมาณน้ำต้นทุน, การออกแบบระบบน้ำหยด สปริงเกอร์ เป็นต้น</t>
  </si>
  <si>
    <t>10. .อบรมเกษตรกร หลักสูตร GAP (ศูนย์หลัก ต.ละแม)</t>
  </si>
  <si>
    <t>3-6</t>
  </si>
  <si>
    <t>4,5,7</t>
  </si>
  <si>
    <t>1,2,8</t>
  </si>
  <si>
    <t>4.</t>
  </si>
  <si>
    <t>กิจกรรมพัฒนาเกษตรกรผู้นำ</t>
  </si>
  <si>
    <t>1.จัดกระบวนการเรียนรู้ให้กับเกษตรกรผู้นำ</t>
  </si>
  <si>
    <t>7,2</t>
  </si>
  <si>
    <t>5,6,8</t>
  </si>
  <si>
    <t>1,3,4</t>
  </si>
  <si>
    <t xml:space="preserve">  - สนง.เกษตรอำเภอ, ศูนย์วิจัยข้าว., ศวพ.ชุมพร, สถานีพัฒนาที่ดิน, สนง.กษ,  สนง.ประมง.,ชป., สนง.ปศุสัตว์ ,  ศพก., สนง.ตรวจบัญชี, โครงการชลประทาน.,  สนง.ปฏิรูปที่ดิน, CoO</t>
  </si>
  <si>
    <t>2.พัฒนาเกษตรกรผู้นำ ศพก. เครือข่าย</t>
  </si>
  <si>
    <t>3. ฝึกอบรมเพิ่มศักยภาพเจ้าของศูนย์เครือข่าย ศพก.ด้านปศุสัตว์</t>
  </si>
  <si>
    <t xml:space="preserve"> - ศพก., 
 - สำนักงานเกษตรอำเภอ, 
 - CoO
 - มหาวิทยาลัยเกษตรศาสตร์
- สนง.สหกรณ์ 
 - สถานีพัฒนาที่ดิน, ศพก.,
 - สนง.ประมง,สนง.ตรวจบัญชี 
 - สนง.ปศุสัตว์,
 - สถานีพัฒนาที่ดิน, 
 - สนง.ปฏิรูปที่ดิน, ศวพ.ชุมพร</t>
  </si>
  <si>
    <t>4. ฝึกอบรมเชิงปฏิบัติการแก่เกษตรกรผู้เลี้ยงสัตว์</t>
  </si>
  <si>
    <t>3,4</t>
  </si>
  <si>
    <t>5,6</t>
  </si>
  <si>
    <t>5. สนับสนุนวิทยากรถ่ายทอดความรู้เรื่องการสหกรณ์ และการรวมกลุ่มสหกรณ์</t>
  </si>
  <si>
    <t>6</t>
  </si>
  <si>
    <t>5.</t>
  </si>
  <si>
    <t>พัฒนาศูนย์เครือข่าย</t>
  </si>
  <si>
    <t>5.1 ศูนย์จัดการศัตรูพืชชุมชน (ศจช.)</t>
  </si>
  <si>
    <t>1) จัดกระบวนการเรียนรู้เกษตรกร เรื่อง การจัดการศัตรูพืชด้วยวิธีผสมผสานตามแนวทางโรงเรียนเกษตรกร (ศจช. 2 ศูนย์ ศูนย์ละ 30 ราย)</t>
  </si>
  <si>
    <t>2)จัดเวทีเสวนาพัฒนาศักยภาพและการสร้างเครือข่าย ศจช. ระดับจังหวัด (ศจช. 2 ศูนย์ ศูนย์ละ 2 ราย)</t>
  </si>
  <si>
    <t>5.2 ศูนย์จัดการดินปุ๋ยชุมชน (ศดปช.)</t>
  </si>
  <si>
    <t xml:space="preserve">1) สนับสนุนการดำเนินกิจกรรมของ ศดปช.  </t>
  </si>
  <si>
    <t xml:space="preserve">  สนง.พัฒนาที่ดิน,
  สนง.เศรษฐกิจการเกษตร,
  ฝนหลวง
  สนง.เกษตรและสหกรณ์,
  สนง.ตรวจบัญชี,
  สนง.ประมง, สนง.สหกรณ์,
  สนง.ปศุสัตว์,
  ศวพ.ชุมพร  หม่อนไหม</t>
  </si>
  <si>
    <t>2) จัดทำแปลงเรียนรู้ด้านการจัดการดินและปุ๋ย</t>
  </si>
  <si>
    <t>แปลง</t>
  </si>
  <si>
    <t xml:space="preserve">3) จัดกระบวนการเรียนรู้ด้านการจัดการดินและปุ๋ย ศูนย์ละ 20 ราย </t>
  </si>
  <si>
    <t>1-2</t>
  </si>
  <si>
    <t>4-5</t>
  </si>
  <si>
    <t>3-8</t>
  </si>
  <si>
    <t>6-7</t>
  </si>
  <si>
    <t>5.3 ศูนย์เครือข่าย ศพก.(ด้านปศุสัตว์)</t>
  </si>
  <si>
    <t>1-3</t>
  </si>
  <si>
    <t>6-8</t>
  </si>
  <si>
    <t>5.4 พัฒนาศูนย์เครือข่าย ด้านบัญชี</t>
  </si>
  <si>
    <t>2-4</t>
  </si>
  <si>
    <t>3,5,6</t>
  </si>
  <si>
    <t>7</t>
  </si>
  <si>
    <t>5.5 พัฒนาแปลงเรียนรู้ในศูนย์เครือข่ายด้านประมง -รายเก่า (4 เครือข่ายต่อ ศพก.)</t>
  </si>
  <si>
    <t>5.6 พัฒนาแปลงเรียนรู้ในศูนย์เครือข่ายด้านประมง-รายใหม่ 
(1 เครือข่าย ต่อ ศพก.)</t>
  </si>
  <si>
    <t>5.7พัฒนาศูนย์เครือข่ายในเขตปฏิรูปที่ดิน จำนวน 140 แห่ง (แปลง/ฐานเรียนรู้ ฯลฯ)</t>
  </si>
  <si>
    <t>สปก. ศพก. สนง.กษอ.</t>
  </si>
  <si>
    <t xml:space="preserve">  1)สนับสนุนวัสดุการเกษตร ศูนย์ละ 15,000 บาท</t>
  </si>
  <si>
    <t xml:space="preserve">  2)จ้างเหมาบริการพัฒนาศูนย์ ศูนย์ละ 5,000 บาท</t>
  </si>
  <si>
    <t xml:space="preserve">  3)อบรมเกษตรกร 60 ราย</t>
  </si>
  <si>
    <t xml:space="preserve">     </t>
  </si>
  <si>
    <t xml:space="preserve">  4)ค่าบริหารจัดการโครงการ</t>
  </si>
  <si>
    <t xml:space="preserve"> ประสานงานวิจัย / วิชาการ / นวัตกรรม</t>
  </si>
  <si>
    <t xml:space="preserve">          - วิจัยร่วมกับสถาบันการศึกษา</t>
  </si>
  <si>
    <t xml:space="preserve">             * ประสานงาน</t>
  </si>
  <si>
    <t xml:space="preserve">             * เข้าร่วมวิจัย</t>
  </si>
  <si>
    <t xml:space="preserve">          - ทดสอบผลการวิจัยร่วมกับสถาบันการศึกษา</t>
  </si>
  <si>
    <t xml:space="preserve">             * เข้าร่วมทดสอบ</t>
  </si>
  <si>
    <t xml:space="preserve"> - ศพก., 
 - สำนักงานเกษตรอำเภอ, 
- สนง.สหกรณ์ 
 - สถานีพัฒนาที่ดิน, ศพก.,
 - สนง.ประมง,สนง.ตรวจบัญชี 
 - สนง.ปศุสัตว์,
 - สถานีพัฒนาที่ดิน, 
 - สนง.ปฏิรูปที่ดิน, ศวพ.ชุมพร</t>
  </si>
  <si>
    <t>ศพก. อ.ปะทิว</t>
  </si>
  <si>
    <t>ศพก. อ.ท่าแซะ</t>
  </si>
  <si>
    <t>ศพก. อ.เมืองชุมพร</t>
  </si>
  <si>
    <t>ศพก. อสวี</t>
  </si>
  <si>
    <t>ศพก. อ.ทุ่งตะโก</t>
  </si>
  <si>
    <t>ศพก. อ.หลังสวน</t>
  </si>
  <si>
    <t>ศพก. อ.พะโต๊ะ</t>
  </si>
  <si>
    <t>ศพก. อ.ละแม</t>
  </si>
  <si>
    <t xml:space="preserve"> แผนปฏิบัติการบูรณาการของคณะกรรมการอำนวยการขับเคลื่อนงานนโยบายสำคัญและการแก้ไขปัญหาภาคเกษตรระดับจังหวัด</t>
  </si>
  <si>
    <t>จังหวัด นครศรีธรรมราช ประจำปีงบประมาณ 2562</t>
  </si>
  <si>
    <t>งบประมาณ (บาท)</t>
  </si>
  <si>
    <t>1. ประชุมชี้แจง COO และ จนท.</t>
  </si>
  <si>
    <t xml:space="preserve"> - ศพก., COO, สนง.เกษตรอำเภอ
</t>
  </si>
  <si>
    <t xml:space="preserve">         ทุก ศพก.</t>
  </si>
  <si>
    <t xml:space="preserve"> - ศพก.,  สนง.เกษตรอำเภอ , COO </t>
  </si>
  <si>
    <t xml:space="preserve"> - ศพก., สนง.เกษตรอำเภอ, ศูนย์วิจัยข้าว,ศวพ.นครศรีธรรมราช,  สถานีพัฒนาที่ดิน, สนง.ประมง,สนง.ตรวจบัญชีฯ, สนง.ปศุสัตว์ ,ศคปช.,โครงการชลประทาน,  สนง.ปฏิรูปที่ดิน,ศจช.,  ศวพ.นครศรีธรรมราช,ศจช.</t>
  </si>
  <si>
    <t xml:space="preserve">  - ศพก., สนง.เกษตรอำเภอ, ศูนย์วิจัยข้าว,  สถานีพัฒนาที่ดิน,  สนง.ประมง,  สนง.ปศุสัตว์,  ศวพ. , โครงการชลประทาน,  สนง.ปฏิรูปที่ดิน, ศจช.,  ศวพ.นครศรีธรรมราช</t>
  </si>
  <si>
    <t xml:space="preserve">  - ศพก.,สนง.เกษตรอำเภอ, ศูนย์วิจัยข้าว,  สถานีพัฒนาที่ดิน,  สนง.ประมง,สนง.ตรวจบัญชี,  สนง.ปศุสัตว์,สนง.สหกรณ์, โครงการชลประทาน,  สนง.ปฏิรูปที่ดิน,สปก.นครศรีธรรมราช, ศวพ.นครศรีธรรมราช</t>
  </si>
  <si>
    <t xml:space="preserve">  - สนง.เกษตรอำเภอ, ศูนย์วิจัยข้าว,สนง.สหกรณ์, สถานีพัฒนาที่ดิน,  สนง.ประมง,สนง.ตรวจบัญชี, สนง.ปศุสัตว์ , โครงการชลประทาน,  สนง.ปฏิรูปที่ดิน,ศวพ.นครศรีธรรมราช</t>
  </si>
  <si>
    <t xml:space="preserve">          - ประชุมคณะกรรมการ ศพก.</t>
  </si>
  <si>
    <t xml:space="preserve">    วันพฤหัสบดี สัปดาห์ที่ 2 ของทุกเดือน   จัดประชุมทุก ศพก.</t>
  </si>
  <si>
    <t xml:space="preserve">  - สนง.เกษตรอำเภอ, ศูนย์วิจัยข้าว,สนง.สหกรณ์,  สถานีพัฒนาที่ดิน, ศพก.,  สนง.ประมง,สนง.ตรวจบัญชี, สนง.ปศุสัตว์,  ศูนย์เคริอข่าย ศพก., โครงการชลประทาน,  สนง.ปฏิรูปที่ดิน, ศวพ.นครศรีธรรมราช</t>
  </si>
  <si>
    <t xml:space="preserve">  - สนง.เกษตรอำเภอ, ศูนย์วิจัยข้าว., ศวพ.นครศรีธรรมราช, สถานีพัฒนาที่ดิน, สนง.กษ,  สนง.ประมง.,ชป., สนง.ปศุสัตว์ ,  ศพก., สนง.ตรวจบัญชี, โครงการชลประทาน,ศวช.,  สนง.ปฏิรูปที่ดิน, Single Command</t>
  </si>
  <si>
    <t xml:space="preserve"> - ศพก.
 - สนง.เกษตรอำเภอทุกอำเภอ
 - Single Command, 
 - มหาวิทยาลัยราชเทคโนโลยีราชมงคลศรีวิชัย/ม.วลัยลักษณ์/ม.สงขลานครินทร์
 </t>
  </si>
  <si>
    <t>3,5,6,9</t>
  </si>
  <si>
    <t>3,6</t>
  </si>
  <si>
    <t>1,3,6</t>
  </si>
  <si>
    <t>3,5,6,9,13</t>
  </si>
  <si>
    <t xml:space="preserve">          - ฝึกงานของนักศึกษา</t>
  </si>
  <si>
    <t xml:space="preserve">             * รับฝึกงาน</t>
  </si>
  <si>
    <t xml:space="preserve">  สนง.พัฒนาที่ดิน,
  สนง.เศรษฐกิจการเกษตร,
  ศูนย์วิจัยข้าว,
  สนง.เกษตรและสหกรณ์,
  สนง.ตรวจบัญชี,
  สนง.ประมง, สนง.สหกรณ์,
  สนง.ปศุสัตว์,
  ศวพ.นครศรีธรรมราช</t>
  </si>
  <si>
    <t>หมายเหตุ</t>
  </si>
  <si>
    <t>รหัส ศพก.</t>
  </si>
  <si>
    <t>ศพก. อ.เมืองนครศรีธรรมราช</t>
  </si>
  <si>
    <t>ศพก. อ.หัวไทร</t>
  </si>
  <si>
    <t>ศพก. อ.พรหมคีรี</t>
  </si>
  <si>
    <t>ศพก. อ.สิชล</t>
  </si>
  <si>
    <t>ศพก. อ.ปากพนัง</t>
  </si>
  <si>
    <t>ศพก. อ.นบพิตำ</t>
  </si>
  <si>
    <t>ศพก. อ.ลานสกา</t>
  </si>
  <si>
    <t>ศพก. อ.เฉลิมพระเกียรติ</t>
  </si>
  <si>
    <t>ศพก. อ.ท่าศาลา</t>
  </si>
  <si>
    <t>ศพก. อ.จุฬาภรณ์</t>
  </si>
  <si>
    <t>ศพก. อ.ขนอม</t>
  </si>
  <si>
    <t>ศพก. อ.ทุ่งสง</t>
  </si>
  <si>
    <t>ศพก. อ.ชะอวด</t>
  </si>
  <si>
    <t>ศพก. อ.ช้างกลาง</t>
  </si>
  <si>
    <t>ศพก. อ.เชียรใหญ่</t>
  </si>
  <si>
    <t>ศพก. อ.นาบอน</t>
  </si>
  <si>
    <t>ศพก. อ.ทุ่งใหญ่</t>
  </si>
  <si>
    <t>ศพก. อ.ฉวาง</t>
  </si>
  <si>
    <t>ศพก. อ.ร่อนพิบูลย์</t>
  </si>
  <si>
    <t>ศพก. อ.พิปูน</t>
  </si>
  <si>
    <t>ศพก. อ.พระพรหม</t>
  </si>
  <si>
    <t>ศพก. อ.ถ้ำพรรณรา</t>
  </si>
  <si>
    <t>ศพก. อ.บางขัน</t>
  </si>
  <si>
    <t>ขับเคลื่อนการดำเนินงานของศูนย์เรียนรู้การเพิ่มประสิทธิภาพการผลิตสินค้าเกษตร (ศพก.)</t>
  </si>
  <si>
    <t xml:space="preserve"> จังหวัดพังงา  ประจำปีงบประมาณ 2562</t>
  </si>
  <si>
    <t>1.ประชุมชี้แจง CoO และ จนท.</t>
  </si>
  <si>
    <t>ศพก. CoO สนง.เกษตรอำเภอ</t>
  </si>
  <si>
    <t>2.การวิเคราะห์ศักยภาพ</t>
  </si>
  <si>
    <t xml:space="preserve">    2.1 วิเคราะห์เพื่อกำหนดแผนการพัฒนาศพก.</t>
  </si>
  <si>
    <t>ศพก. สนง.เกษตรอำเภอ,CoO</t>
  </si>
  <si>
    <t>3. การพัฒนาศักยภาพ ศพก. และศูนย์เครือข่าย</t>
  </si>
  <si>
    <r>
      <t xml:space="preserve">    </t>
    </r>
    <r>
      <rPr>
        <b/>
        <sz val="14"/>
        <color theme="1"/>
        <rFont val="Angsana New"/>
        <family val="1"/>
      </rPr>
      <t>3.1 จัดทำแผนพัฒนา ศพก.</t>
    </r>
  </si>
  <si>
    <r>
      <t xml:space="preserve">    </t>
    </r>
    <r>
      <rPr>
        <b/>
        <sz val="14"/>
        <color theme="1"/>
        <rFont val="Angsana New"/>
        <family val="1"/>
      </rPr>
      <t>3.2 การปรับปรุงฐานเรียนรู้</t>
    </r>
  </si>
  <si>
    <t>ศพก. สนง.เกษตรอำเภอ</t>
  </si>
  <si>
    <t xml:space="preserve">           - การเตรียมการ</t>
  </si>
  <si>
    <t>ศวข.กระบี่ ศวพ.พังงา ศถานี</t>
  </si>
  <si>
    <t xml:space="preserve">           - ปรับปรุงข้อมูล</t>
  </si>
  <si>
    <t>พัฒนาที่ดิน,สนง.ประมง,สนง.</t>
  </si>
  <si>
    <t xml:space="preserve">           - ปรับปรุงฐานเรียนรู้</t>
  </si>
  <si>
    <t>ตรวจบัญชีฯ,สนง.ปศุสัตว์,โครงการ</t>
  </si>
  <si>
    <t xml:space="preserve">           - จัดทำเอกสารเผยแพร่</t>
  </si>
  <si>
    <t>ชลประทาน,สนง.ปฏิรูปที่ดิน</t>
  </si>
  <si>
    <t>สนง.สหกรณ์จังหวัด,สนง.กส.</t>
  </si>
  <si>
    <r>
      <t xml:space="preserve">    </t>
    </r>
    <r>
      <rPr>
        <b/>
        <sz val="14"/>
        <color theme="1"/>
        <rFont val="Angsana New"/>
        <family val="1"/>
      </rPr>
      <t>3.3 การปรับปรุงแปลงเรียนรู้</t>
    </r>
  </si>
  <si>
    <t xml:space="preserve">           - เตรียมการ/วางแผน</t>
  </si>
  <si>
    <t xml:space="preserve">           - ดำเนินการ</t>
  </si>
  <si>
    <r>
      <t xml:space="preserve">    </t>
    </r>
    <r>
      <rPr>
        <b/>
        <sz val="14"/>
        <color theme="1"/>
        <rFont val="Angsana New"/>
        <family val="1"/>
      </rPr>
      <t>3.4 การปรับปรุง/จัดทำ/ข้อมูลประจำศพก.</t>
    </r>
  </si>
  <si>
    <t xml:space="preserve">     - ข้อมูลพื้นฐานชุมชน ข้อมูลวิชาการข้อมูล </t>
  </si>
  <si>
    <t>ข้อมูลข่าวสารด้านการเกษตร</t>
  </si>
  <si>
    <r>
      <t xml:space="preserve">    </t>
    </r>
    <r>
      <rPr>
        <b/>
        <sz val="14"/>
        <color theme="1"/>
        <rFont val="Angsana New"/>
        <family val="1"/>
      </rPr>
      <t>3.5 พัฒนาศูนย์เครือข่าย</t>
    </r>
  </si>
  <si>
    <t xml:space="preserve">           - คัดเลือก/รับรองศูนย์เครือข่าย</t>
  </si>
  <si>
    <t xml:space="preserve">           - วิเคราะห์ศูนย์เครือข่าย</t>
  </si>
  <si>
    <t xml:space="preserve">           - ปรับปรุง/พัฒนา</t>
  </si>
  <si>
    <r>
      <t xml:space="preserve">    </t>
    </r>
    <r>
      <rPr>
        <b/>
        <sz val="14"/>
        <color theme="1"/>
        <rFont val="Angsana New"/>
        <family val="1"/>
      </rPr>
      <t>3.6 คณะกรรมการ ศพก.</t>
    </r>
  </si>
  <si>
    <t xml:space="preserve">           - ประชุมเชื่อมโยงคณะกรรมการเครือข่าย</t>
  </si>
  <si>
    <t>ประธานศพก.อำเภอตะกั่วทุ่ง</t>
  </si>
  <si>
    <t>ศพก.และแปลงใหญ่ ระดับเขต</t>
  </si>
  <si>
    <t xml:space="preserve">           - ประชุมคณะกรรมการเครือข่ายศพก.</t>
  </si>
  <si>
    <t>ประธานศพก.ทุกศูนย์</t>
  </si>
  <si>
    <t>และแปลงใหญ่ ระดับจังหวัด</t>
  </si>
  <si>
    <t xml:space="preserve">           - ประชุมคณะกรรมการศพก.</t>
  </si>
  <si>
    <t>ศพก.,สนง.เกษตรอำเภอ</t>
  </si>
  <si>
    <t>4.การให้บริการของศพก.</t>
  </si>
  <si>
    <t>4.1 การให้บริการข้อมูล ข่าวสาร</t>
  </si>
  <si>
    <t>ครั้ง/ศูนย์</t>
  </si>
  <si>
    <t>ศพก.</t>
  </si>
  <si>
    <t>4.2 การให้บริการด้านการเกษตร</t>
  </si>
  <si>
    <t>4.3 จัดงานวันถ่ายทอดเทคโนโลยีฯ (Field day)</t>
  </si>
  <si>
    <t>1,4</t>
  </si>
  <si>
    <t>3,7</t>
  </si>
  <si>
    <t>4.4 การแก้ปัญหาและรับเรื่องร้องเรียน</t>
  </si>
  <si>
    <t xml:space="preserve"> -การอบรมเกษตรกร</t>
  </si>
  <si>
    <t>6. การสนับสนุนเพิ่มเติมเพื่อขับเคลื่อน</t>
  </si>
  <si>
    <t xml:space="preserve"> ศพก.(รัฐ/เอกชน/ชุมชน)</t>
  </si>
  <si>
    <t>6.1 จัดทำแปลงต้นแบบ</t>
  </si>
  <si>
    <t>ศถานีพัฒนาที่ดิน</t>
  </si>
  <si>
    <t>6.2 ป้ายฐานเรียนรู้</t>
  </si>
  <si>
    <t xml:space="preserve">ศวพ.พังงา </t>
  </si>
  <si>
    <t>6.3 เอกสารวิชาการ</t>
  </si>
  <si>
    <t>,สนง.ประมง,สนง.ตรวจบัญชีฯ</t>
  </si>
  <si>
    <t>6.4 ถ่อยทอดความรู้</t>
  </si>
  <si>
    <t>,สนง.ปศุสัตว์,โครงการ</t>
  </si>
  <si>
    <t>6.5 สนับสนุนปัจจัยการผลิต</t>
  </si>
  <si>
    <t>6.6 สนับสนุนสื่อเรียนรู้ด้านสหกรณ์</t>
  </si>
  <si>
    <t>สนง.สหกรณ์จังหวัด,</t>
  </si>
  <si>
    <t>6.7 สนับสนุนการรวมกลุ่ม</t>
  </si>
  <si>
    <t xml:space="preserve">ศวข.กระบี่ </t>
  </si>
  <si>
    <t>สนง.เกษตรและสหกรณ์</t>
  </si>
  <si>
    <t>7. ติดตามประเมินผลและรายงาน</t>
  </si>
  <si>
    <t>7.1 ติดตามและรายงานผลการดำเนินงาน</t>
  </si>
  <si>
    <t>ทุกวันที่ 25 ของเดือน รายงานทุก ศพก.</t>
  </si>
  <si>
    <t>- สำนักงานเกษตรอำเภอ,ศพก.</t>
  </si>
  <si>
    <t>7.2 สรุปผลการดำเนินงาน</t>
  </si>
  <si>
    <t>- สำนักงานเกษตรอำเภอ</t>
  </si>
  <si>
    <t>1 คือ ศพก. อ.เมืองพังงา</t>
  </si>
  <si>
    <t>2 คือ ศพก. อ.กะปง</t>
  </si>
  <si>
    <t>3 คือ ศพก. อ.ตะกั่วทุ่ง</t>
  </si>
  <si>
    <t>4 คือ ศพก. อ.ตะกั่วป่า</t>
  </si>
  <si>
    <t>5 คือ ศพก. อ.ทับปุด</t>
  </si>
  <si>
    <t>6 คือ ศพก. อ.ท้ายเหมือง</t>
  </si>
  <si>
    <t>7 คือ ศพก. อ.คุระบุรี</t>
  </si>
  <si>
    <t>8 คือ ศพก. อ.เกาะยาว</t>
  </si>
  <si>
    <t>จังหวัดภูเก็ต ประจำปีงบประมาณ 2562</t>
  </si>
  <si>
    <t xml:space="preserve"> - ศพก,สนง.เกษตรอำเภอ,CoO,OT</t>
  </si>
  <si>
    <t xml:space="preserve"> -</t>
  </si>
  <si>
    <t>1,8,15</t>
  </si>
  <si>
    <t>3.การพัฒนาศักยภาพ ศพก.และศูนย์เครือข่าย</t>
  </si>
  <si>
    <t xml:space="preserve">     3.1 จัดทำแผนการพัฒนา ศพก. (ศพก.หลัก)
</t>
  </si>
  <si>
    <t xml:space="preserve">     3.2 การปรับปรุงฐานเรียนรู้ (ศพก.หลัก)
</t>
  </si>
  <si>
    <t xml:space="preserve">              ทุก ศพก.หลัก</t>
  </si>
  <si>
    <t xml:space="preserve"> 6-8</t>
  </si>
  <si>
    <t>18-20</t>
  </si>
  <si>
    <t>25-27</t>
  </si>
  <si>
    <t xml:space="preserve"> 12-14</t>
  </si>
  <si>
    <t xml:space="preserve">     3.3 การปรับปรุงแปลงเรียนรู้ (ศพก.หลัก)</t>
  </si>
  <si>
    <t>15-17</t>
  </si>
  <si>
    <r>
      <t xml:space="preserve">     3.5 การพัฒนาศูนย์เครือข่าย                                      </t>
    </r>
    <r>
      <rPr>
        <b/>
        <u/>
        <sz val="14"/>
        <rFont val="TH SarabunPSK"/>
        <family val="2"/>
      </rPr>
      <t xml:space="preserve"> (ยกเว้น ศจช. ศดปช.)***</t>
    </r>
  </si>
  <si>
    <t xml:space="preserve">               ศพก.เครือข่าย อำเภอละ 3 ศูนย์</t>
  </si>
  <si>
    <t>1,13,14</t>
  </si>
  <si>
    <t>8,9,10</t>
  </si>
  <si>
    <t>17,18,19</t>
  </si>
  <si>
    <t>16,17,19</t>
  </si>
  <si>
    <t>7,15,21</t>
  </si>
  <si>
    <t xml:space="preserve">     5.1 จัดกระบวนการเรียนรู้ให้กับเกษตรกรผู้นำ </t>
  </si>
  <si>
    <t>(สนง.กษอ. ดำเนินการหลัก)</t>
  </si>
  <si>
    <t xml:space="preserve">     5.2 พัฒนาเกษตรกร ศพก.เครือข่าย (ศพก.เครือข่าย 10 ราย/อำเภอ จำนวน 2 ครั้ง)</t>
  </si>
  <si>
    <t xml:space="preserve">    (ศพก.เครือข่าย 10 ราย/อำเภอ จำนวน 2 ครั้ง)</t>
  </si>
  <si>
    <t>(สนง.กษจ. ดำเนินการหลัก)</t>
  </si>
  <si>
    <r>
      <t xml:space="preserve">    5.3</t>
    </r>
    <r>
      <rPr>
        <sz val="14"/>
        <color indexed="8"/>
        <rFont val="TH SarabunPSK"/>
        <family val="2"/>
      </rPr>
      <t xml:space="preserve"> อบรมความเกษตรกรหลักสูตรความรู้ด้านการชลประทานเบื้องต้น</t>
    </r>
  </si>
  <si>
    <t>โครงการชลประทานภูเก็ต</t>
  </si>
  <si>
    <t xml:space="preserve">    5.4 กิจกรรมถ่ายทอดเทคโนโลยีด้านการประมง</t>
  </si>
  <si>
    <t>สำนักงานประมงจังหวัดภูเก็ต</t>
  </si>
  <si>
    <t>ศพก  สนง.เกษตรอำเภอ หน่วยงานภายใต้สังกัดกระทรวงเกษตรและสหกรณ์ หน่วยงานมหาวิทยาลัย</t>
  </si>
  <si>
    <t>7. การสนับสนุนเพิ่มเติมเพื่อขับเคลื่อน  ศพก.(รัฐ/เอกชน/ชุมชน)</t>
  </si>
  <si>
    <t xml:space="preserve">    - สนับสนุนปัจจัยการผลิต เพื่อพัฒนาแปลงเรียนรู้ ฐานเรียนรู้</t>
  </si>
  <si>
    <t>สำนักงานการปฏิรูปที่ดินจังหวัดภูเก็ต</t>
  </si>
  <si>
    <t>ด้านการปฏิรูปที่ดิน (ศูนย์จัดการศัตรูพืชชุมชน)</t>
  </si>
  <si>
    <t xml:space="preserve">    - อบรมขยายผลเกษตรกรในเขตปฏิรูปที่ดิน</t>
  </si>
  <si>
    <t>คน</t>
  </si>
  <si>
    <t xml:space="preserve">    - บริหารจัดการ</t>
  </si>
  <si>
    <t xml:space="preserve">    - วัสดุอุปกรณ์</t>
  </si>
  <si>
    <t xml:space="preserve">    - การพัฒนาศูนย์เครือข่าย ศพก.อื่นๆ (ยกเว้น ศจช. ศดปช.)</t>
  </si>
  <si>
    <t>สนง.เกษตรจังหวัดภูเก็ต/สนง.เกษตรอำเภอ</t>
  </si>
  <si>
    <t xml:space="preserve">    - จัดกระบวนการเรียนรู้เกษตรกร เรื่อง การจัดการศัตรูพืชด้วยวิธีผสมผสานตามแนวทางโรงเรียนเกษตรกร (ศจช. 2 ศูนย์ ศูนย์ละ 30 ราย)</t>
  </si>
  <si>
    <t xml:space="preserve">    - สนับสนุนการดำเนินกิจกรรมของ ศจช.</t>
  </si>
  <si>
    <t>จังหวัด</t>
  </si>
  <si>
    <t xml:space="preserve">    - จัดเวทีเสวนาพัฒนาศักยภาพและการสร้างเครือข่าย ศจช. ระดับจังหวัด (ศจช. 2 ศูนย์ ศูนย์ละ 2 ราย)</t>
  </si>
  <si>
    <t xml:space="preserve">    - สนับสนุนการดำเนินกิจกรรมของ ศดปช.  </t>
  </si>
  <si>
    <t xml:space="preserve">    - จัดทำแปลงเรียนรู้ด้านการจัดการดินและปุ๋ย</t>
  </si>
  <si>
    <t xml:space="preserve">    - จัดกระบวนการเรียนรู้ด้านการจัดการดินและปุ๋ย ศูนย์ละ 20 ราย </t>
  </si>
  <si>
    <t xml:space="preserve">    - กิจกรรมพัฒนาศูนย์เครือข่ายด้านการประมงศูนย์หลัก (1:1)</t>
  </si>
  <si>
    <t>แห่ง</t>
  </si>
  <si>
    <t xml:space="preserve">    - กิจกรรมพัฒนาศูนย์เครือข่ายด้านการประมงศูนย์รอง</t>
  </si>
  <si>
    <r>
      <t xml:space="preserve">   </t>
    </r>
    <r>
      <rPr>
        <sz val="16"/>
        <color indexed="8"/>
        <rFont val="TH SarabunPSK"/>
        <family val="2"/>
      </rPr>
      <t>- จัดทำแปลงเรียนรู้ ศูนย์ละ 1 ไร่</t>
    </r>
  </si>
  <si>
    <t>ศูนย์วิจัยและพัฒนาการเกษตรภูเก็ต</t>
  </si>
  <si>
    <r>
      <t xml:space="preserve">   </t>
    </r>
    <r>
      <rPr>
        <sz val="16"/>
        <color indexed="8"/>
        <rFont val="TH SarabunPSK"/>
        <family val="2"/>
      </rPr>
      <t>- บริการข้อมูลข่าวสาร</t>
    </r>
  </si>
  <si>
    <t>แผ่น</t>
  </si>
  <si>
    <t xml:space="preserve">   - เอกสารวิชาการ</t>
  </si>
  <si>
    <t>เล่ม</t>
  </si>
  <si>
    <t xml:space="preserve">   - แผ่นพับ</t>
  </si>
  <si>
    <t xml:space="preserve">    8.1 ติดตามและรายงานผลการดำเนินงาน</t>
  </si>
  <si>
    <t xml:space="preserve">    8.2 สรุปผลการดำเนินงาน</t>
  </si>
  <si>
    <t xml:space="preserve">    - การติดตามและรายงานผลการดำเนินงาน</t>
  </si>
  <si>
    <t>สำนักงานสหกรณ์จังหวัดภูเก็ต</t>
  </si>
  <si>
    <t>หมายเหตุ - อาจมีการปรับเปลี่ยนได้ตามความเหมาะสม</t>
  </si>
  <si>
    <t>ศพก. อ.เมืองภูเก็ต</t>
  </si>
  <si>
    <t>ศพก. อ.กะทู้</t>
  </si>
  <si>
    <t>ศพก. อ.ถลาง</t>
  </si>
  <si>
    <t>จังหวัด…สุราษฎร์ธานี..... ประจำปีงบประมาณ 2562</t>
  </si>
  <si>
    <t xml:space="preserve"> - ศพก., สนง.เกษตรอำเภอ, ศูนย์วิจัยข้าว,สวพ.7 ,  สถานีพัฒนาที่ดิน, สนง.ประมง,สนง.ตรวจบัญชีฯ, สนง.ปศุสัตว์ ,ศคปช.สวนผึ้ง,  โครงการชลประทาน,  สนง.ปฏิรูปที่ดิน</t>
  </si>
  <si>
    <t xml:space="preserve"> </t>
  </si>
  <si>
    <t xml:space="preserve">  - ศพก., สนง.เกษตรอำเภอ, ศูนย์วิจัยข้าว,  สถานีพัฒนาที่ดิน,  สนง.ประมง,  สนง.ปศุสัตว์,  ศวพ. (หนองกวาง), โครงการชลประทาน,  สนง.ปฏิรูปที่ดิน, ศจช.สวนผึ้ง,  ศวพ.ราชบุรี</t>
  </si>
  <si>
    <t xml:space="preserve">  - ศพก.,สนง.เกษตรอำเภอ, ศูนย์วิจัยข้าว,  สถานีพัฒนาที่ดิน,  สนง.ประมง,สนง.ตรวจบัญชี,  สนง.ปศุสัตว์,สนง.สหกรณ์, โครงการชลประทาน,  สนง.ปฏิรูปที่ดิน,สปก.ราชบุรี, ศวพ.ราชบุรี</t>
  </si>
  <si>
    <t xml:space="preserve">  - สนง.เกษตรอำเภอ, ศูนย์วิจัยข้าว,สนง.สหกรณ์, สถานีพัฒนาที่ดิน,  สนง.ประมง,สนง.ตรวจบัญชี, สนง.ปศุสัตว์ , โครงการชลประทาน,  สนง.ปฏิรูปที่ดิน</t>
  </si>
  <si>
    <t>3.5.1 พัฒนาศูนย์เครือข่าย (ยกเว้น ศจช.และ ศดปช.)</t>
  </si>
  <si>
    <t>3.5.2 พัฒนาศูนย์เครือข่าย</t>
  </si>
  <si>
    <t>3.5.2.1 พัฒนาศักยภาพการดำเนินงานศูนย์จัดการศัตรูพืชด้วยวิธีผสมผสานตามแนวทางโรงเรียนเกษตรกร</t>
  </si>
  <si>
    <t xml:space="preserve">          - จัดกระบวนการเรียนเกษตรกร เรื่อง การจัดการศัตรูพืชด้วยวิธีผสมผสานตามแนวทางโรงเรียนเกษตรกร</t>
  </si>
  <si>
    <t>สนง.เกษตรจังหวัด ,สนง.เกษตรอำเภอ</t>
  </si>
  <si>
    <t xml:space="preserve">          - สนับสนุนการดำเนินกิจกรรมของ ศจช.</t>
  </si>
  <si>
    <t xml:space="preserve">3.5.2.2 พัฒนาศูนย์จัดการดินปุ๋ยชุมชน (ศดปช.) </t>
  </si>
  <si>
    <t xml:space="preserve">          - สนับสนุนการดำเนินกิจกรรมของ ศดปช.</t>
  </si>
  <si>
    <t xml:space="preserve">          - จัดกระบวนการเรียนรู้ด้านการจัดการดินและปุ๋ย</t>
  </si>
  <si>
    <t xml:space="preserve"> - ศพก., สนง.เกษตรอำเภอ, สนง.เกษตรจังหวัด</t>
  </si>
  <si>
    <t>8</t>
  </si>
  <si>
    <t>11</t>
  </si>
  <si>
    <t>15-16</t>
  </si>
  <si>
    <t>1,14</t>
  </si>
  <si>
    <t>6-7,
10,
17-18</t>
  </si>
  <si>
    <t>2,5
12-13,
19</t>
  </si>
  <si>
    <t>3,4,9</t>
  </si>
  <si>
    <t xml:space="preserve">  - สนง.เกษตรอำเภอ, ศูนย์วิจัยข้าว,สนง.สหกรณ์,  สถานีพัฒนาที่ดิน, ศพก.,  สนง.ประมง,สนง.ตรวจบัญชี, สนง.ปศุสัตว์,  ศูนย์เคริอข่าย ศพก., โครงการชลประทาน,  สนง.ปฏิรูปที่ดิน, สวพ.</t>
  </si>
  <si>
    <t>5.1 จัดกระบวนการเรียนรู้ให้กับเกษตรกรผู้นำ</t>
  </si>
  <si>
    <t>สนง.เกษตรอำเภอ</t>
  </si>
  <si>
    <t>5.2 พัฒนาเกษตรกรผู้นำ ศพก. เครือข่าย</t>
  </si>
  <si>
    <t>สนง.เกษตรจังหวัด</t>
  </si>
  <si>
    <t>6. การสนับสนุนเพิ่มเติมเพื่อขับเคลื่อน         ศพก.(รัฐ/เอกชน/ชุมชน)</t>
  </si>
  <si>
    <t xml:space="preserve">  6.1 การจัดทำแปลงต้นแบบ</t>
  </si>
  <si>
    <t xml:space="preserve">  สนง.พัฒนาที่ดิน,
  สนง.เศรษฐกิจการเกษตร,
  ศูนย์วิจัยข้าว,
  สนง.เกษตรและสหกรณ์,
  สนง.ตรวจบัญชี,
  สนง.ประมง, สนง.สหกรณ์,
  สนง.ปศุสัตว์,
  ศวพ.ราชบุรี</t>
  </si>
  <si>
    <t xml:space="preserve">  6.2 ป้ายฐานเรียนรู้</t>
  </si>
  <si>
    <t xml:space="preserve">  6.3 เอกสารวิชาการ</t>
  </si>
  <si>
    <t xml:space="preserve">  6.4 ถ่ายทอดความรู้</t>
  </si>
  <si>
    <t xml:space="preserve">  6.5 สนับสนุนปัจจัยการผลิต</t>
  </si>
  <si>
    <t xml:space="preserve">  6.6 สนับสนุนสื่อเรียนรู้ด้านสหกรณ์</t>
  </si>
  <si>
    <t xml:space="preserve">  6.7 สนับสนุนการรวมกลุ่ม</t>
  </si>
  <si>
    <t xml:space="preserve"> 7.1 ติดตามและรายงานผลการดำเนินงาน</t>
  </si>
  <si>
    <t xml:space="preserve"> - สำนักงานเกษตรอำเภอ, สนง.เกษตรจัหงวัด</t>
  </si>
  <si>
    <t xml:space="preserve"> 7.2 สรุปผลการดำเนินงาน</t>
  </si>
  <si>
    <t>ศพก. อ.กาญจนดิษฐ์</t>
  </si>
  <si>
    <t>ศพก. อ.เกาะพะงัน</t>
  </si>
  <si>
    <t>ศพก. อ.เกาะสมุย</t>
  </si>
  <si>
    <t>ศพก. อ.คีรีรัฐนิคม</t>
  </si>
  <si>
    <t>ศพก. อ.เคียนซา</t>
  </si>
  <si>
    <t>ศพก. อ.ชัยบุรี</t>
  </si>
  <si>
    <t>ศพก. อ.ไชยา</t>
  </si>
  <si>
    <t>ศพก. อ.ดอนสัก</t>
  </si>
  <si>
    <t>ศพก. อ.ท่าฉาง</t>
  </si>
  <si>
    <t>ศพก. อ.ท่าชนะ</t>
  </si>
  <si>
    <t>ศพก. อ.บ้านตาขุน</t>
  </si>
  <si>
    <t>ศพก. อ.บ้านนาเดิม</t>
  </si>
  <si>
    <t>ศพก. อ.บ้านนาสาร</t>
  </si>
  <si>
    <t>ศพก. อ.พนม</t>
  </si>
  <si>
    <t>ศพก. อ.พระแสง</t>
  </si>
  <si>
    <t>ศพก. อ.พุนพิน</t>
  </si>
  <si>
    <t>ศพก. อ.วิภาวดี</t>
  </si>
  <si>
    <t>ศพก. อ.เวียงสระ</t>
  </si>
  <si>
    <t>จังหวัด…ระนอง..... ประจำปีงบประมาณ 2562</t>
  </si>
  <si>
    <t xml:space="preserve"> ทุก ศพก.</t>
  </si>
  <si>
    <t xml:space="preserve"> - ศพก., สนง.เกษตรอำเภอ, ,ศวพ.ระนอง,  สถานีพัฒนาที่ดิน, สนง.ประมง,สนง.ตรวจบัญชีฯ, สนง.ปศุสัตว์</t>
  </si>
  <si>
    <t xml:space="preserve">  - ศพก., สนง.เกษตรอำเภอ, ,  สถานีพัฒนาที่ดิน,  สนง.ประมง,  สนง.ปศุสัตว์,  โครงการชลประทาน,  สนง.ปฏิรูปที่ดิน,   ศวพ.ระนอง</t>
  </si>
  <si>
    <t xml:space="preserve">  - ศพก.,สนง.เกษตรอำเภอ,  สถานีพัฒนาที่ดิน,  สนง.ประมง,สนง.ตรวจบัญชี,  สนง.ปศุสัตว์,สนง.สหกรณ์, โครงการชลประทาน,  สนง.ปฏิรูปที่ดิน,สปก.ระนอง, ศวพ.ระนอง</t>
  </si>
  <si>
    <t xml:space="preserve">  - สนง.เกษตรอำเภอ,สนง.สหกรณ์, สถานีพัฒนาที่ดิน,  สนง.ประมง,สนง.ตรวจบัญชี, สนง.ปศุสัตว์, โครงการชลประทาน,  สนง.ปฏิรูปที่ดิน,ศวพ.ระนอง</t>
  </si>
  <si>
    <t>ทุก ศพก</t>
  </si>
  <si>
    <t>.ทุก ศพก</t>
  </si>
  <si>
    <t xml:space="preserve"> - สนง.เกษตรจังหวัด 
ศพก., สนง.เกษตรอำเภอ</t>
  </si>
  <si>
    <t xml:space="preserve">          - ประชุมคณะกรรมการ ศพก. </t>
  </si>
  <si>
    <t>.</t>
  </si>
  <si>
    <t xml:space="preserve">  - สนง.เกษตรจังหวัด,สนง.เกษตรอำเภอ,สนง.เกษตรและสหกรณ์, สนง.สหกรณ์,  สถานีพัฒนาที่ดิน, ศพก.,  สนง.ประมง,สนง.ตรวจบัญชี, สนง.ปศุสัตว์,  ศูนย์เคริอข่าย ศพก., โครงการชลประทาน,  สนง.ปฏิรูปที่ดิน, ศวพ.ระนอง</t>
  </si>
  <si>
    <t xml:space="preserve">  - สนง.เกษตรอำเภอ, ศวพ.ระนอง, สถานีพัฒนาที่ดิน, สนง.กษ,  สนง.ประมง, สนง.ปศุสัตว์ ,  ศพก., สนง.ตรวจบัญชี, โครงการชลประทาน, สนง.ปฏิรูปที่ดิน, CoO</t>
  </si>
  <si>
    <t>6. ติดตามประเมินผลและรายงาน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</si>
</sst>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_-;\-* #,##0_-;_-* &quot;-&quot;??_-;_-@_-"/>
    <numFmt numFmtId="188" formatCode="#,##0_ ;[Red]\-#,##0;&quot;-&quot;"/>
    <numFmt numFmtId="189" formatCode="#,##0_ ;\-#,##0\ "/>
  </numFmts>
  <fonts count="41" x14ac:knownFonts="1">
    <font>
      <sz val="11"/>
      <color theme="1"/>
      <name val="Tahoma"/>
      <family val="2"/>
      <charset val="222"/>
      <scheme val="minor"/>
    </font>
    <font>
      <sz val="14"/>
      <name val="Angsana New"/>
      <family val="1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6"/>
      <name val="DilleniaUPC"/>
      <family val="1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b/>
      <sz val="13"/>
      <name val="TH SarabunPSK"/>
      <family val="2"/>
    </font>
    <font>
      <sz val="11"/>
      <color rgb="FFFF0000"/>
      <name val="Tahoma"/>
      <family val="2"/>
      <charset val="222"/>
      <scheme val="minor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sz val="11"/>
      <color rgb="FFFF0000"/>
      <name val="TH SarabunPSK"/>
      <family val="2"/>
    </font>
    <font>
      <sz val="14"/>
      <color theme="1"/>
      <name val="TH SarabunPSK"/>
      <family val="2"/>
    </font>
    <font>
      <b/>
      <sz val="14"/>
      <name val="Angsana New"/>
      <family val="1"/>
    </font>
    <font>
      <sz val="16"/>
      <color theme="1"/>
      <name val="Angsana New"/>
      <family val="1"/>
    </font>
    <font>
      <sz val="13"/>
      <name val="Angsana New"/>
      <family val="1"/>
    </font>
    <font>
      <sz val="11"/>
      <name val="Angsana New"/>
      <family val="1"/>
    </font>
    <font>
      <sz val="16"/>
      <name val="Angsana New"/>
      <family val="1"/>
    </font>
    <font>
      <b/>
      <sz val="14"/>
      <color theme="1"/>
      <name val="Angsana New"/>
      <family val="1"/>
    </font>
    <font>
      <sz val="14"/>
      <color rgb="FFFF0000"/>
      <name val="Angsana New"/>
      <family val="1"/>
    </font>
    <font>
      <sz val="14"/>
      <color theme="1"/>
      <name val="Angsana New"/>
      <family val="1"/>
    </font>
    <font>
      <sz val="13"/>
      <color theme="1"/>
      <name val="Angsana New"/>
      <family val="1"/>
    </font>
    <font>
      <sz val="12"/>
      <color theme="1"/>
      <name val="Angsana New"/>
      <family val="1"/>
    </font>
    <font>
      <sz val="12"/>
      <color rgb="FFFF0000"/>
      <name val="Angsana New"/>
      <family val="1"/>
    </font>
    <font>
      <b/>
      <sz val="13"/>
      <name val="Angsana New"/>
      <family val="1"/>
    </font>
    <font>
      <b/>
      <u/>
      <sz val="16"/>
      <name val="Angsana New"/>
      <family val="1"/>
    </font>
    <font>
      <b/>
      <sz val="16"/>
      <name val="Angsana New"/>
      <family val="1"/>
    </font>
    <font>
      <sz val="14"/>
      <color theme="1"/>
      <name val="TH SarabunIT๙"/>
      <family val="2"/>
    </font>
    <font>
      <sz val="13"/>
      <color theme="1"/>
      <name val="Angsana New"/>
      <family val="2"/>
      <charset val="222"/>
    </font>
    <font>
      <b/>
      <sz val="13"/>
      <color theme="1"/>
      <name val="Angsana New"/>
      <family val="1"/>
    </font>
    <font>
      <sz val="14"/>
      <color rgb="FFFF0000"/>
      <name val="TH SarabunPSK"/>
      <family val="2"/>
    </font>
    <font>
      <b/>
      <u/>
      <sz val="14"/>
      <name val="TH SarabunPSK"/>
      <family val="2"/>
    </font>
    <font>
      <sz val="14"/>
      <color indexed="8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indexed="8"/>
      <name val="TH SarabunPSK"/>
      <family val="2"/>
    </font>
    <font>
      <sz val="12"/>
      <name val="Angsana New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</cellStyleXfs>
  <cellXfs count="638">
    <xf numFmtId="0" fontId="0" fillId="0" borderId="0" xfId="0"/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horizontal="center" vertical="top"/>
    </xf>
    <xf numFmtId="0" fontId="6" fillId="0" borderId="0" xfId="0" applyFont="1" applyFill="1"/>
    <xf numFmtId="0" fontId="6" fillId="0" borderId="0" xfId="0" applyFont="1"/>
    <xf numFmtId="0" fontId="7" fillId="0" borderId="0" xfId="0" applyFont="1" applyFill="1"/>
    <xf numFmtId="0" fontId="7" fillId="0" borderId="0" xfId="0" applyFont="1"/>
    <xf numFmtId="0" fontId="7" fillId="0" borderId="1" xfId="0" applyFont="1" applyBorder="1" applyAlignment="1">
      <alignment horizontal="centerContinuous"/>
    </xf>
    <xf numFmtId="17" fontId="7" fillId="0" borderId="1" xfId="0" applyNumberFormat="1" applyFont="1" applyBorder="1" applyAlignment="1">
      <alignment horizontal="center" vertical="center" shrinkToFit="1"/>
    </xf>
    <xf numFmtId="187" fontId="7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17" fontId="7" fillId="4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left" vertical="top" wrapText="1"/>
    </xf>
    <xf numFmtId="0" fontId="7" fillId="4" borderId="0" xfId="0" applyFont="1" applyFill="1"/>
    <xf numFmtId="0" fontId="7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center" vertical="top"/>
    </xf>
    <xf numFmtId="0" fontId="6" fillId="4" borderId="1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6" fillId="2" borderId="0" xfId="0" applyFont="1" applyFill="1"/>
    <xf numFmtId="0" fontId="7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vertical="top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 vertical="top"/>
    </xf>
    <xf numFmtId="49" fontId="8" fillId="0" borderId="2" xfId="0" applyNumberFormat="1" applyFont="1" applyBorder="1" applyAlignment="1">
      <alignment vertical="top" wrapText="1"/>
    </xf>
    <xf numFmtId="49" fontId="6" fillId="4" borderId="1" xfId="0" applyNumberFormat="1" applyFont="1" applyFill="1" applyBorder="1" applyAlignment="1">
      <alignment vertical="top"/>
    </xf>
    <xf numFmtId="49" fontId="8" fillId="4" borderId="1" xfId="0" applyNumberFormat="1" applyFont="1" applyFill="1" applyBorder="1" applyAlignment="1">
      <alignment horizontal="left" vertical="top"/>
    </xf>
    <xf numFmtId="3" fontId="6" fillId="0" borderId="1" xfId="0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6" fillId="0" borderId="1" xfId="0" quotePrefix="1" applyNumberFormat="1" applyFont="1" applyFill="1" applyBorder="1" applyAlignment="1">
      <alignment horizontal="center" vertical="top"/>
    </xf>
    <xf numFmtId="49" fontId="6" fillId="0" borderId="1" xfId="0" quotePrefix="1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 vertical="top"/>
    </xf>
    <xf numFmtId="0" fontId="9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3" fontId="6" fillId="0" borderId="1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left" vertical="top"/>
    </xf>
    <xf numFmtId="49" fontId="6" fillId="0" borderId="1" xfId="0" applyNumberFormat="1" applyFont="1" applyFill="1" applyBorder="1" applyAlignment="1">
      <alignment horizontal="center" vertical="top" shrinkToFit="1"/>
    </xf>
    <xf numFmtId="49" fontId="6" fillId="0" borderId="1" xfId="0" applyNumberFormat="1" applyFont="1" applyBorder="1" applyAlignment="1">
      <alignment vertical="top"/>
    </xf>
    <xf numFmtId="49" fontId="6" fillId="0" borderId="1" xfId="0" applyNumberFormat="1" applyFont="1" applyBorder="1" applyAlignment="1"/>
    <xf numFmtId="49" fontId="6" fillId="0" borderId="1" xfId="0" applyNumberFormat="1" applyFont="1" applyBorder="1" applyAlignment="1">
      <alignment horizontal="center" vertical="top"/>
    </xf>
    <xf numFmtId="49" fontId="8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/>
    <xf numFmtId="49" fontId="8" fillId="0" borderId="1" xfId="0" applyNumberFormat="1" applyFont="1" applyFill="1" applyBorder="1" applyAlignment="1">
      <alignment horizontal="left"/>
    </xf>
    <xf numFmtId="0" fontId="7" fillId="4" borderId="1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>
      <alignment horizontal="center" vertical="top"/>
    </xf>
    <xf numFmtId="187" fontId="6" fillId="2" borderId="1" xfId="1" applyNumberFormat="1" applyFont="1" applyFill="1" applyBorder="1" applyProtection="1">
      <protection locked="0"/>
    </xf>
    <xf numFmtId="49" fontId="6" fillId="4" borderId="1" xfId="0" applyNumberFormat="1" applyFont="1" applyFill="1" applyBorder="1" applyProtection="1">
      <protection locked="0"/>
    </xf>
    <xf numFmtId="0" fontId="8" fillId="4" borderId="1" xfId="0" applyFont="1" applyFill="1" applyBorder="1" applyAlignment="1" applyProtection="1">
      <protection locked="0"/>
    </xf>
    <xf numFmtId="0" fontId="6" fillId="0" borderId="0" xfId="0" applyFont="1" applyFill="1" applyProtection="1">
      <protection locked="0"/>
    </xf>
    <xf numFmtId="0" fontId="6" fillId="4" borderId="0" xfId="0" applyFont="1" applyFill="1" applyProtection="1"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187" fontId="9" fillId="0" borderId="1" xfId="1" applyNumberFormat="1" applyFont="1" applyFill="1" applyBorder="1" applyProtection="1">
      <protection locked="0"/>
    </xf>
    <xf numFmtId="49" fontId="9" fillId="0" borderId="1" xfId="0" applyNumberFormat="1" applyFont="1" applyBorder="1" applyProtection="1">
      <protection locked="0"/>
    </xf>
    <xf numFmtId="0" fontId="9" fillId="0" borderId="0" xfId="0" applyFont="1" applyFill="1" applyProtection="1">
      <protection locked="0"/>
    </xf>
    <xf numFmtId="0" fontId="9" fillId="4" borderId="0" xfId="0" applyFont="1" applyFill="1" applyProtection="1">
      <protection locked="0"/>
    </xf>
    <xf numFmtId="0" fontId="9" fillId="0" borderId="1" xfId="0" applyFont="1" applyBorder="1" applyAlignment="1" applyProtection="1">
      <alignment horizontal="left" wrapText="1"/>
      <protection locked="0"/>
    </xf>
    <xf numFmtId="0" fontId="7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/>
    <xf numFmtId="49" fontId="7" fillId="4" borderId="1" xfId="0" applyNumberFormat="1" applyFont="1" applyFill="1" applyBorder="1"/>
    <xf numFmtId="49" fontId="11" fillId="4" borderId="1" xfId="0" applyNumberFormat="1" applyFont="1" applyFill="1" applyBorder="1" applyAlignment="1">
      <alignment horizontal="left"/>
    </xf>
    <xf numFmtId="0" fontId="6" fillId="0" borderId="1" xfId="0" applyFont="1" applyBorder="1" applyAlignment="1"/>
    <xf numFmtId="0" fontId="6" fillId="0" borderId="1" xfId="0" applyFont="1" applyBorder="1" applyAlignment="1">
      <alignment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7" fillId="4" borderId="1" xfId="0" applyFont="1" applyFill="1" applyBorder="1" applyAlignment="1">
      <alignment vertical="top" shrinkToFit="1"/>
    </xf>
    <xf numFmtId="0" fontId="1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16" fontId="1" fillId="0" borderId="1" xfId="0" applyNumberFormat="1" applyFont="1" applyBorder="1" applyAlignment="1">
      <alignment vertical="top"/>
    </xf>
    <xf numFmtId="49" fontId="6" fillId="0" borderId="1" xfId="0" applyNumberFormat="1" applyFont="1" applyFill="1" applyBorder="1" applyAlignment="1">
      <alignment vertical="top" shrinkToFit="1"/>
    </xf>
    <xf numFmtId="0" fontId="7" fillId="0" borderId="1" xfId="0" applyFont="1" applyFill="1" applyBorder="1" applyAlignment="1">
      <alignment shrinkToFit="1"/>
    </xf>
    <xf numFmtId="187" fontId="7" fillId="0" borderId="1" xfId="1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9" fontId="9" fillId="0" borderId="1" xfId="0" applyNumberFormat="1" applyFont="1" applyBorder="1" applyAlignment="1" applyProtection="1">
      <protection locked="0"/>
    </xf>
    <xf numFmtId="0" fontId="13" fillId="0" borderId="0" xfId="0" applyFont="1"/>
    <xf numFmtId="0" fontId="6" fillId="0" borderId="1" xfId="0" applyFont="1" applyBorder="1" applyAlignment="1">
      <alignment horizontal="centerContinuous"/>
    </xf>
    <xf numFmtId="0" fontId="14" fillId="0" borderId="0" xfId="0" applyFont="1"/>
    <xf numFmtId="0" fontId="7" fillId="0" borderId="1" xfId="0" applyFont="1" applyBorder="1" applyAlignment="1">
      <alignment horizontal="right" vertical="center"/>
    </xf>
    <xf numFmtId="43" fontId="7" fillId="0" borderId="1" xfId="1" applyFont="1" applyBorder="1" applyAlignment="1">
      <alignment horizontal="right" vertical="center"/>
    </xf>
    <xf numFmtId="43" fontId="7" fillId="0" borderId="1" xfId="1" applyFont="1" applyBorder="1" applyAlignment="1">
      <alignment vertical="center"/>
    </xf>
    <xf numFmtId="187" fontId="7" fillId="0" borderId="1" xfId="1" applyNumberFormat="1" applyFont="1" applyBorder="1" applyAlignment="1">
      <alignment horizontal="right" vertical="center"/>
    </xf>
    <xf numFmtId="187" fontId="7" fillId="0" borderId="1" xfId="1" applyNumberFormat="1" applyFont="1" applyBorder="1" applyAlignment="1">
      <alignment vertical="center"/>
    </xf>
    <xf numFmtId="49" fontId="6" fillId="4" borderId="1" xfId="0" applyNumberFormat="1" applyFont="1" applyFill="1" applyBorder="1" applyAlignment="1">
      <alignment horizontal="left" vertical="top" wrapText="1"/>
    </xf>
    <xf numFmtId="49" fontId="7" fillId="5" borderId="1" xfId="8" applyNumberFormat="1" applyFont="1" applyFill="1" applyBorder="1" applyAlignment="1">
      <alignment horizontal="center" vertical="top"/>
    </xf>
    <xf numFmtId="0" fontId="7" fillId="5" borderId="1" xfId="8" applyFont="1" applyFill="1" applyBorder="1" applyAlignment="1">
      <alignment vertical="top" wrapText="1"/>
    </xf>
    <xf numFmtId="188" fontId="7" fillId="5" borderId="1" xfId="8" applyNumberFormat="1" applyFont="1" applyFill="1" applyBorder="1" applyAlignment="1">
      <alignment horizontal="right" vertical="top" shrinkToFit="1"/>
    </xf>
    <xf numFmtId="187" fontId="7" fillId="6" borderId="1" xfId="1" applyNumberFormat="1" applyFont="1" applyFill="1" applyBorder="1" applyAlignment="1">
      <alignment horizontal="right" vertical="center"/>
    </xf>
    <xf numFmtId="187" fontId="6" fillId="6" borderId="1" xfId="1" applyNumberFormat="1" applyFont="1" applyFill="1" applyBorder="1" applyAlignment="1">
      <alignment vertical="top"/>
    </xf>
    <xf numFmtId="0" fontId="14" fillId="0" borderId="0" xfId="0" applyFont="1" applyAlignment="1">
      <alignment vertical="top"/>
    </xf>
    <xf numFmtId="49" fontId="6" fillId="0" borderId="1" xfId="8" applyNumberFormat="1" applyFont="1" applyFill="1" applyBorder="1" applyAlignment="1">
      <alignment horizontal="right" vertical="top"/>
    </xf>
    <xf numFmtId="0" fontId="6" fillId="0" borderId="1" xfId="8" applyFont="1" applyFill="1" applyBorder="1" applyAlignment="1">
      <alignment vertical="top" wrapText="1"/>
    </xf>
    <xf numFmtId="188" fontId="6" fillId="0" borderId="1" xfId="8" applyNumberFormat="1" applyFont="1" applyFill="1" applyBorder="1" applyAlignment="1">
      <alignment horizontal="right" vertical="top" shrinkToFit="1"/>
    </xf>
    <xf numFmtId="187" fontId="6" fillId="0" borderId="1" xfId="1" applyNumberFormat="1" applyFont="1" applyBorder="1" applyAlignment="1">
      <alignment vertical="top"/>
    </xf>
    <xf numFmtId="187" fontId="6" fillId="0" borderId="1" xfId="1" applyNumberFormat="1" applyFont="1" applyFill="1" applyBorder="1" applyAlignment="1">
      <alignment vertical="top"/>
    </xf>
    <xf numFmtId="49" fontId="6" fillId="3" borderId="1" xfId="0" applyNumberFormat="1" applyFont="1" applyFill="1" applyBorder="1" applyAlignment="1">
      <alignment vertical="top"/>
    </xf>
    <xf numFmtId="49" fontId="6" fillId="0" borderId="2" xfId="0" applyNumberFormat="1" applyFont="1" applyBorder="1" applyAlignment="1">
      <alignment vertical="top" wrapText="1"/>
    </xf>
    <xf numFmtId="0" fontId="15" fillId="0" borderId="0" xfId="0" applyFont="1" applyAlignment="1">
      <alignment vertical="top"/>
    </xf>
    <xf numFmtId="0" fontId="0" fillId="0" borderId="0" xfId="0" applyAlignment="1">
      <alignment vertical="top"/>
    </xf>
    <xf numFmtId="49" fontId="6" fillId="4" borderId="1" xfId="0" applyNumberFormat="1" applyFont="1" applyFill="1" applyBorder="1" applyAlignment="1">
      <alignment horizontal="left" vertical="top"/>
    </xf>
    <xf numFmtId="49" fontId="6" fillId="0" borderId="1" xfId="0" applyNumberFormat="1" applyFont="1" applyFill="1" applyBorder="1" applyAlignment="1">
      <alignment horizontal="left" vertical="top" wrapText="1"/>
    </xf>
    <xf numFmtId="0" fontId="12" fillId="0" borderId="0" xfId="0" applyFont="1" applyAlignment="1">
      <alignment vertical="top"/>
    </xf>
    <xf numFmtId="49" fontId="7" fillId="5" borderId="1" xfId="8" applyNumberFormat="1" applyFont="1" applyFill="1" applyBorder="1" applyAlignment="1">
      <alignment horizontal="left" vertical="top" wrapText="1"/>
    </xf>
    <xf numFmtId="187" fontId="6" fillId="6" borderId="1" xfId="1" applyNumberFormat="1" applyFont="1" applyFill="1" applyBorder="1"/>
    <xf numFmtId="49" fontId="6" fillId="0" borderId="1" xfId="8" applyNumberFormat="1" applyFont="1" applyFill="1" applyBorder="1" applyAlignment="1">
      <alignment horizontal="left" vertical="top" wrapText="1"/>
    </xf>
    <xf numFmtId="187" fontId="6" fillId="0" borderId="1" xfId="1" applyNumberFormat="1" applyFont="1" applyFill="1" applyBorder="1" applyAlignment="1">
      <alignment horizontal="right" vertical="top"/>
    </xf>
    <xf numFmtId="187" fontId="6" fillId="0" borderId="1" xfId="1" applyNumberFormat="1" applyFont="1" applyBorder="1"/>
    <xf numFmtId="49" fontId="6" fillId="0" borderId="1" xfId="0" applyNumberFormat="1" applyFont="1" applyFill="1" applyBorder="1" applyAlignment="1">
      <alignment vertical="top" wrapText="1"/>
    </xf>
    <xf numFmtId="0" fontId="12" fillId="0" borderId="0" xfId="0" applyFont="1"/>
    <xf numFmtId="49" fontId="6" fillId="0" borderId="1" xfId="8" applyNumberFormat="1" applyFont="1" applyFill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3" borderId="1" xfId="0" applyNumberFormat="1" applyFont="1" applyFill="1" applyBorder="1" applyAlignment="1">
      <alignment horizontal="center" vertical="top"/>
    </xf>
    <xf numFmtId="49" fontId="7" fillId="5" borderId="1" xfId="8" applyNumberFormat="1" applyFont="1" applyFill="1" applyBorder="1" applyAlignment="1">
      <alignment vertical="top" wrapText="1"/>
    </xf>
    <xf numFmtId="49" fontId="6" fillId="0" borderId="1" xfId="0" applyNumberFormat="1" applyFont="1" applyBorder="1" applyAlignment="1">
      <alignment horizontal="left" vertical="top"/>
    </xf>
    <xf numFmtId="0" fontId="7" fillId="6" borderId="1" xfId="0" applyFont="1" applyFill="1" applyBorder="1" applyAlignment="1">
      <alignment wrapText="1"/>
    </xf>
    <xf numFmtId="0" fontId="7" fillId="6" borderId="1" xfId="0" applyFont="1" applyFill="1" applyBorder="1" applyAlignment="1">
      <alignment horizontal="right"/>
    </xf>
    <xf numFmtId="187" fontId="7" fillId="6" borderId="1" xfId="1" applyNumberFormat="1" applyFont="1" applyFill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/>
    </xf>
    <xf numFmtId="187" fontId="6" fillId="0" borderId="1" xfId="1" applyNumberFormat="1" applyFont="1" applyBorder="1" applyAlignment="1">
      <alignment horizontal="right" vertical="center"/>
    </xf>
    <xf numFmtId="0" fontId="6" fillId="4" borderId="1" xfId="0" applyFont="1" applyFill="1" applyBorder="1" applyAlignment="1" applyProtection="1">
      <protection locked="0"/>
    </xf>
    <xf numFmtId="49" fontId="6" fillId="0" borderId="1" xfId="0" applyNumberFormat="1" applyFont="1" applyBorder="1" applyProtection="1">
      <protection locked="0"/>
    </xf>
    <xf numFmtId="0" fontId="6" fillId="3" borderId="1" xfId="0" applyFont="1" applyFill="1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6" fillId="0" borderId="2" xfId="0" applyFont="1" applyBorder="1" applyAlignment="1">
      <alignment horizontal="right"/>
    </xf>
    <xf numFmtId="187" fontId="7" fillId="0" borderId="2" xfId="1" applyNumberFormat="1" applyFont="1" applyBorder="1" applyAlignment="1">
      <alignment horizontal="right" vertical="center"/>
    </xf>
    <xf numFmtId="187" fontId="6" fillId="0" borderId="0" xfId="1" applyNumberFormat="1" applyFont="1" applyBorder="1"/>
    <xf numFmtId="0" fontId="6" fillId="0" borderId="7" xfId="0" applyFont="1" applyBorder="1" applyAlignment="1">
      <alignment wrapText="1"/>
    </xf>
    <xf numFmtId="0" fontId="6" fillId="0" borderId="7" xfId="0" applyFont="1" applyBorder="1" applyAlignment="1">
      <alignment horizontal="right"/>
    </xf>
    <xf numFmtId="187" fontId="6" fillId="0" borderId="7" xfId="1" applyNumberFormat="1" applyFont="1" applyBorder="1" applyAlignment="1">
      <alignment horizontal="right"/>
    </xf>
    <xf numFmtId="187" fontId="6" fillId="0" borderId="0" xfId="1" applyNumberFormat="1" applyFont="1"/>
    <xf numFmtId="49" fontId="6" fillId="0" borderId="2" xfId="0" applyNumberFormat="1" applyFont="1" applyBorder="1" applyAlignment="1">
      <alignment vertical="top"/>
    </xf>
    <xf numFmtId="0" fontId="6" fillId="0" borderId="8" xfId="0" applyFont="1" applyBorder="1"/>
    <xf numFmtId="0" fontId="6" fillId="0" borderId="9" xfId="0" applyFont="1" applyBorder="1"/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wrapText="1"/>
    </xf>
    <xf numFmtId="0" fontId="16" fillId="0" borderId="9" xfId="0" applyFont="1" applyBorder="1"/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right"/>
    </xf>
    <xf numFmtId="187" fontId="6" fillId="0" borderId="3" xfId="1" applyNumberFormat="1" applyFont="1" applyBorder="1" applyAlignment="1">
      <alignment horizontal="right"/>
    </xf>
    <xf numFmtId="0" fontId="6" fillId="0" borderId="10" xfId="0" applyFont="1" applyBorder="1"/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16" fillId="0" borderId="11" xfId="0" applyFont="1" applyBorder="1"/>
    <xf numFmtId="0" fontId="16" fillId="0" borderId="0" xfId="0" applyFont="1"/>
    <xf numFmtId="0" fontId="7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/>
    </xf>
    <xf numFmtId="49" fontId="7" fillId="4" borderId="4" xfId="0" applyNumberFormat="1" applyFont="1" applyFill="1" applyBorder="1" applyAlignment="1" applyProtection="1">
      <alignment horizontal="center" vertical="center"/>
      <protection locked="0"/>
    </xf>
    <xf numFmtId="49" fontId="7" fillId="4" borderId="6" xfId="0" applyNumberFormat="1" applyFont="1" applyFill="1" applyBorder="1" applyAlignment="1" applyProtection="1">
      <alignment horizontal="center" vertical="center"/>
      <protection locked="0"/>
    </xf>
    <xf numFmtId="49" fontId="7" fillId="4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horizontal="center"/>
      <protection locked="0"/>
    </xf>
    <xf numFmtId="187" fontId="6" fillId="0" borderId="1" xfId="1" applyNumberFormat="1" applyFont="1" applyFill="1" applyBorder="1" applyProtection="1">
      <protection locked="0"/>
    </xf>
    <xf numFmtId="0" fontId="6" fillId="0" borderId="1" xfId="0" applyFont="1" applyBorder="1" applyAlignment="1" applyProtection="1">
      <alignment horizontal="left" wrapText="1"/>
      <protection locked="0"/>
    </xf>
    <xf numFmtId="49" fontId="7" fillId="4" borderId="1" xfId="0" applyNumberFormat="1" applyFont="1" applyFill="1" applyBorder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187" fontId="6" fillId="0" borderId="0" xfId="1" applyNumberFormat="1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/>
    </xf>
    <xf numFmtId="187" fontId="5" fillId="0" borderId="0" xfId="1" applyNumberFormat="1" applyFont="1" applyAlignment="1">
      <alignment horizontal="right"/>
    </xf>
    <xf numFmtId="187" fontId="5" fillId="0" borderId="0" xfId="1" applyNumberFormat="1" applyFont="1"/>
    <xf numFmtId="0" fontId="5" fillId="0" borderId="0" xfId="0" applyFont="1"/>
    <xf numFmtId="0" fontId="17" fillId="3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7" fillId="7" borderId="1" xfId="0" applyFont="1" applyFill="1" applyBorder="1" applyAlignment="1">
      <alignment horizontal="centerContinuous"/>
    </xf>
    <xf numFmtId="17" fontId="17" fillId="7" borderId="1" xfId="0" applyNumberFormat="1" applyFont="1" applyFill="1" applyBorder="1" applyAlignment="1">
      <alignment horizontal="center" vertical="center"/>
    </xf>
    <xf numFmtId="187" fontId="17" fillId="8" borderId="1" xfId="1" applyNumberFormat="1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3" fontId="18" fillId="8" borderId="0" xfId="0" applyNumberFormat="1" applyFont="1" applyFill="1"/>
    <xf numFmtId="17" fontId="17" fillId="8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/>
    </xf>
    <xf numFmtId="17" fontId="17" fillId="2" borderId="1" xfId="0" applyNumberFormat="1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19" fillId="2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/>
    </xf>
    <xf numFmtId="0" fontId="1" fillId="3" borderId="5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49" fontId="19" fillId="3" borderId="2" xfId="0" applyNumberFormat="1" applyFont="1" applyFill="1" applyBorder="1" applyAlignment="1">
      <alignment vertical="top" wrapText="1"/>
    </xf>
    <xf numFmtId="16" fontId="1" fillId="2" borderId="1" xfId="0" applyNumberFormat="1" applyFont="1" applyFill="1" applyBorder="1" applyAlignment="1">
      <alignment vertical="top"/>
    </xf>
    <xf numFmtId="49" fontId="19" fillId="2" borderId="1" xfId="0" applyNumberFormat="1" applyFont="1" applyFill="1" applyBorder="1" applyAlignment="1">
      <alignment horizontal="left" vertical="top"/>
    </xf>
    <xf numFmtId="3" fontId="1" fillId="3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vertical="center"/>
    </xf>
    <xf numFmtId="49" fontId="19" fillId="3" borderId="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16" fontId="1" fillId="3" borderId="1" xfId="0" applyNumberFormat="1" applyFont="1" applyFill="1" applyBorder="1" applyAlignment="1">
      <alignment vertical="top"/>
    </xf>
    <xf numFmtId="1" fontId="1" fillId="3" borderId="1" xfId="0" applyNumberFormat="1" applyFont="1" applyFill="1" applyBorder="1" applyAlignment="1">
      <alignment vertical="top"/>
    </xf>
    <xf numFmtId="0" fontId="1" fillId="3" borderId="1" xfId="0" quotePrefix="1" applyFont="1" applyFill="1" applyBorder="1" applyAlignment="1">
      <alignment horizontal="center" vertical="top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49" fontId="19" fillId="3" borderId="1" xfId="0" applyNumberFormat="1" applyFont="1" applyFill="1" applyBorder="1" applyAlignment="1">
      <alignment horizontal="left" vertical="top"/>
    </xf>
    <xf numFmtId="3" fontId="1" fillId="2" borderId="1" xfId="0" applyNumberFormat="1" applyFont="1" applyFill="1" applyBorder="1" applyAlignment="1">
      <alignment horizontal="center" vertical="top"/>
    </xf>
    <xf numFmtId="49" fontId="19" fillId="3" borderId="1" xfId="0" applyNumberFormat="1" applyFont="1" applyFill="1" applyBorder="1" applyAlignment="1">
      <alignment vertical="top" wrapText="1"/>
    </xf>
    <xf numFmtId="0" fontId="17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49" fontId="19" fillId="2" borderId="1" xfId="0" applyNumberFormat="1" applyFont="1" applyFill="1" applyBorder="1" applyAlignment="1">
      <alignment horizontal="left"/>
    </xf>
    <xf numFmtId="0" fontId="1" fillId="3" borderId="1" xfId="0" applyFont="1" applyFill="1" applyBorder="1"/>
    <xf numFmtId="16" fontId="1" fillId="3" borderId="1" xfId="0" applyNumberFormat="1" applyFont="1" applyFill="1" applyBorder="1" applyAlignment="1">
      <alignment horizontal="center" vertical="top"/>
    </xf>
    <xf numFmtId="0" fontId="22" fillId="2" borderId="1" xfId="0" applyFont="1" applyFill="1" applyBorder="1" applyAlignment="1" applyProtection="1">
      <alignment wrapText="1"/>
      <protection locked="0"/>
    </xf>
    <xf numFmtId="187" fontId="23" fillId="2" borderId="1" xfId="1" applyNumberFormat="1" applyFont="1" applyFill="1" applyBorder="1" applyProtection="1">
      <protection locked="0"/>
    </xf>
    <xf numFmtId="0" fontId="24" fillId="2" borderId="1" xfId="0" applyFont="1" applyFill="1" applyBorder="1" applyProtection="1">
      <protection locked="0"/>
    </xf>
    <xf numFmtId="0" fontId="25" fillId="2" borderId="1" xfId="0" applyFont="1" applyFill="1" applyBorder="1" applyAlignment="1" applyProtection="1">
      <protection locked="0"/>
    </xf>
    <xf numFmtId="0" fontId="23" fillId="3" borderId="0" xfId="0" applyFont="1" applyFill="1" applyProtection="1">
      <protection locked="0"/>
    </xf>
    <xf numFmtId="0" fontId="26" fillId="3" borderId="1" xfId="0" applyFont="1" applyFill="1" applyBorder="1" applyAlignment="1" applyProtection="1">
      <alignment wrapText="1"/>
      <protection locked="0"/>
    </xf>
    <xf numFmtId="0" fontId="26" fillId="3" borderId="1" xfId="0" applyFont="1" applyFill="1" applyBorder="1" applyAlignment="1" applyProtection="1">
      <alignment horizontal="center"/>
      <protection locked="0"/>
    </xf>
    <xf numFmtId="187" fontId="27" fillId="3" borderId="1" xfId="1" applyNumberFormat="1" applyFont="1" applyFill="1" applyBorder="1" applyProtection="1">
      <protection locked="0"/>
    </xf>
    <xf numFmtId="0" fontId="26" fillId="3" borderId="1" xfId="0" applyFont="1" applyFill="1" applyBorder="1" applyProtection="1">
      <protection locked="0"/>
    </xf>
    <xf numFmtId="0" fontId="27" fillId="3" borderId="0" xfId="0" applyFont="1" applyFill="1" applyProtection="1">
      <protection locked="0"/>
    </xf>
    <xf numFmtId="0" fontId="26" fillId="3" borderId="1" xfId="0" applyFont="1" applyFill="1" applyBorder="1" applyAlignment="1" applyProtection="1">
      <alignment horizontal="left" wrapText="1"/>
      <protection locked="0"/>
    </xf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/>
    <xf numFmtId="49" fontId="28" fillId="2" borderId="1" xfId="0" applyNumberFormat="1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21" fillId="3" borderId="0" xfId="0" applyFont="1" applyFill="1"/>
    <xf numFmtId="0" fontId="29" fillId="3" borderId="0" xfId="0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wrapText="1"/>
    </xf>
    <xf numFmtId="0" fontId="30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/>
    </xf>
    <xf numFmtId="0" fontId="0" fillId="0" borderId="0" xfId="0" applyFont="1"/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17" fontId="32" fillId="0" borderId="1" xfId="0" applyNumberFormat="1" applyFont="1" applyBorder="1" applyAlignment="1">
      <alignment vertical="center"/>
    </xf>
    <xf numFmtId="0" fontId="22" fillId="9" borderId="1" xfId="0" applyFont="1" applyFill="1" applyBorder="1" applyAlignment="1">
      <alignment horizontal="left" vertical="center"/>
    </xf>
    <xf numFmtId="0" fontId="0" fillId="9" borderId="1" xfId="0" applyFont="1" applyFill="1" applyBorder="1" applyAlignment="1">
      <alignment horizontal="center" vertical="center"/>
    </xf>
    <xf numFmtId="17" fontId="32" fillId="9" borderId="1" xfId="0" applyNumberFormat="1" applyFont="1" applyFill="1" applyBorder="1" applyAlignment="1">
      <alignment vertical="center"/>
    </xf>
    <xf numFmtId="0" fontId="32" fillId="9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vertical="center"/>
    </xf>
    <xf numFmtId="0" fontId="22" fillId="9" borderId="1" xfId="0" applyFont="1" applyFill="1" applyBorder="1"/>
    <xf numFmtId="0" fontId="0" fillId="9" borderId="1" xfId="0" applyFont="1" applyFill="1" applyBorder="1"/>
    <xf numFmtId="0" fontId="0" fillId="9" borderId="1" xfId="0" applyFont="1" applyFill="1" applyBorder="1" applyAlignment="1">
      <alignment horizontal="center"/>
    </xf>
    <xf numFmtId="0" fontId="32" fillId="0" borderId="1" xfId="0" applyFont="1" applyBorder="1"/>
    <xf numFmtId="189" fontId="0" fillId="0" borderId="1" xfId="1" applyNumberFormat="1" applyFont="1" applyBorder="1" applyAlignment="1">
      <alignment horizontal="center"/>
    </xf>
    <xf numFmtId="0" fontId="0" fillId="0" borderId="1" xfId="0" applyFont="1" applyBorder="1"/>
    <xf numFmtId="0" fontId="32" fillId="0" borderId="2" xfId="0" applyFont="1" applyBorder="1" applyAlignment="1"/>
    <xf numFmtId="0" fontId="0" fillId="0" borderId="1" xfId="0" applyBorder="1"/>
    <xf numFmtId="0" fontId="32" fillId="0" borderId="7" xfId="0" applyFont="1" applyBorder="1" applyAlignment="1"/>
    <xf numFmtId="49" fontId="0" fillId="0" borderId="2" xfId="0" applyNumberFormat="1" applyBorder="1"/>
    <xf numFmtId="0" fontId="0" fillId="0" borderId="2" xfId="0" applyFont="1" applyBorder="1"/>
    <xf numFmtId="189" fontId="0" fillId="0" borderId="2" xfId="1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17" fontId="32" fillId="0" borderId="7" xfId="0" applyNumberFormat="1" applyFont="1" applyBorder="1" applyAlignment="1">
      <alignment vertical="center"/>
    </xf>
    <xf numFmtId="0" fontId="0" fillId="0" borderId="12" xfId="0" applyFont="1" applyBorder="1" applyAlignment="1"/>
    <xf numFmtId="0" fontId="0" fillId="0" borderId="3" xfId="0" applyBorder="1"/>
    <xf numFmtId="0" fontId="0" fillId="0" borderId="3" xfId="0" applyFont="1" applyBorder="1"/>
    <xf numFmtId="189" fontId="0" fillId="0" borderId="3" xfId="1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3" xfId="0" applyFont="1" applyBorder="1" applyAlignment="1"/>
    <xf numFmtId="0" fontId="0" fillId="0" borderId="13" xfId="0" applyFont="1" applyBorder="1" applyAlignment="1"/>
    <xf numFmtId="0" fontId="32" fillId="0" borderId="3" xfId="0" applyFont="1" applyBorder="1" applyAlignment="1"/>
    <xf numFmtId="0" fontId="0" fillId="0" borderId="1" xfId="0" applyFont="1" applyBorder="1" applyAlignment="1"/>
    <xf numFmtId="0" fontId="0" fillId="0" borderId="5" xfId="0" applyFont="1" applyBorder="1" applyAlignment="1"/>
    <xf numFmtId="0" fontId="32" fillId="0" borderId="3" xfId="0" applyFont="1" applyBorder="1" applyAlignment="1">
      <alignment horizontal="center"/>
    </xf>
    <xf numFmtId="0" fontId="0" fillId="0" borderId="4" xfId="0" applyFont="1" applyBorder="1"/>
    <xf numFmtId="49" fontId="0" fillId="0" borderId="5" xfId="0" applyNumberFormat="1" applyBorder="1" applyAlignment="1">
      <alignment horizontal="center"/>
    </xf>
    <xf numFmtId="0" fontId="0" fillId="0" borderId="2" xfId="0" applyBorder="1"/>
    <xf numFmtId="0" fontId="0" fillId="0" borderId="2" xfId="0" applyFont="1" applyBorder="1" applyAlignment="1">
      <alignment horizontal="center"/>
    </xf>
    <xf numFmtId="17" fontId="32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/>
    <xf numFmtId="0" fontId="0" fillId="0" borderId="3" xfId="0" applyFont="1" applyBorder="1" applyAlignment="1">
      <alignment horizontal="center"/>
    </xf>
    <xf numFmtId="17" fontId="32" fillId="0" borderId="3" xfId="0" applyNumberFormat="1" applyFont="1" applyBorder="1" applyAlignment="1">
      <alignment horizontal="center" vertical="center"/>
    </xf>
    <xf numFmtId="17" fontId="32" fillId="0" borderId="10" xfId="0" applyNumberFormat="1" applyFont="1" applyBorder="1" applyAlignment="1">
      <alignment horizontal="center" vertical="center"/>
    </xf>
    <xf numFmtId="17" fontId="32" fillId="0" borderId="13" xfId="0" applyNumberFormat="1" applyFont="1" applyBorder="1" applyAlignment="1">
      <alignment horizontal="center" vertical="center"/>
    </xf>
    <xf numFmtId="17" fontId="32" fillId="0" borderId="1" xfId="0" applyNumberFormat="1" applyFont="1" applyBorder="1" applyAlignment="1">
      <alignment horizontal="center" vertical="center"/>
    </xf>
    <xf numFmtId="17" fontId="32" fillId="0" borderId="4" xfId="0" applyNumberFormat="1" applyFont="1" applyBorder="1" applyAlignment="1">
      <alignment horizontal="center" vertical="center"/>
    </xf>
    <xf numFmtId="17" fontId="32" fillId="0" borderId="5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8" xfId="0" applyFont="1" applyBorder="1"/>
    <xf numFmtId="0" fontId="0" fillId="0" borderId="12" xfId="0" applyFont="1" applyBorder="1"/>
    <xf numFmtId="0" fontId="0" fillId="0" borderId="11" xfId="0" applyFont="1" applyBorder="1"/>
    <xf numFmtId="0" fontId="0" fillId="0" borderId="1" xfId="0" applyBorder="1" applyAlignment="1">
      <alignment horizontal="center"/>
    </xf>
    <xf numFmtId="49" fontId="0" fillId="0" borderId="1" xfId="0" applyNumberFormat="1" applyBorder="1"/>
    <xf numFmtId="0" fontId="22" fillId="9" borderId="2" xfId="0" applyFont="1" applyFill="1" applyBorder="1"/>
    <xf numFmtId="0" fontId="0" fillId="9" borderId="2" xfId="0" applyFont="1" applyFill="1" applyBorder="1"/>
    <xf numFmtId="0" fontId="0" fillId="9" borderId="2" xfId="0" applyFont="1" applyFill="1" applyBorder="1" applyAlignment="1">
      <alignment horizontal="center"/>
    </xf>
    <xf numFmtId="0" fontId="33" fillId="9" borderId="3" xfId="0" applyFont="1" applyFill="1" applyBorder="1"/>
    <xf numFmtId="0" fontId="0" fillId="9" borderId="3" xfId="0" applyFont="1" applyFill="1" applyBorder="1"/>
    <xf numFmtId="0" fontId="0" fillId="9" borderId="3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left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3" borderId="1" xfId="0" applyFill="1" applyBorder="1"/>
    <xf numFmtId="0" fontId="22" fillId="3" borderId="1" xfId="0" applyFont="1" applyFill="1" applyBorder="1" applyAlignment="1">
      <alignment horizontal="left"/>
    </xf>
    <xf numFmtId="49" fontId="32" fillId="0" borderId="1" xfId="0" applyNumberFormat="1" applyFont="1" applyBorder="1"/>
    <xf numFmtId="0" fontId="0" fillId="0" borderId="0" xfId="0" applyFill="1" applyBorder="1"/>
    <xf numFmtId="0" fontId="6" fillId="0" borderId="0" xfId="0" applyFont="1" applyAlignment="1">
      <alignment horizontal="center" vertical="center"/>
    </xf>
    <xf numFmtId="3" fontId="6" fillId="0" borderId="0" xfId="0" applyNumberFormat="1" applyFont="1"/>
    <xf numFmtId="3" fontId="7" fillId="0" borderId="1" xfId="1" applyNumberFormat="1" applyFont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top"/>
    </xf>
    <xf numFmtId="3" fontId="6" fillId="0" borderId="2" xfId="0" applyNumberFormat="1" applyFont="1" applyFill="1" applyBorder="1" applyAlignment="1">
      <alignment horizontal="center" vertical="top"/>
    </xf>
    <xf numFmtId="0" fontId="6" fillId="3" borderId="2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16" fontId="6" fillId="4" borderId="1" xfId="0" applyNumberFormat="1" applyFont="1" applyFill="1" applyBorder="1" applyAlignment="1">
      <alignment vertical="top"/>
    </xf>
    <xf numFmtId="16" fontId="6" fillId="0" borderId="1" xfId="0" applyNumberFormat="1" applyFont="1" applyFill="1" applyBorder="1" applyAlignment="1">
      <alignment horizontal="center" vertical="top"/>
    </xf>
    <xf numFmtId="0" fontId="34" fillId="0" borderId="1" xfId="0" applyFont="1" applyFill="1" applyBorder="1" applyAlignment="1">
      <alignment vertical="top"/>
    </xf>
    <xf numFmtId="16" fontId="34" fillId="0" borderId="1" xfId="0" applyNumberFormat="1" applyFont="1" applyFill="1" applyBorder="1" applyAlignment="1">
      <alignment horizontal="center" vertical="top"/>
    </xf>
    <xf numFmtId="0" fontId="34" fillId="0" borderId="1" xfId="0" applyFont="1" applyFill="1" applyBorder="1" applyAlignment="1">
      <alignment horizontal="center" vertical="top"/>
    </xf>
    <xf numFmtId="0" fontId="34" fillId="0" borderId="1" xfId="0" applyFont="1" applyFill="1" applyBorder="1" applyAlignment="1">
      <alignment horizontal="center" vertical="top" wrapText="1"/>
    </xf>
    <xf numFmtId="17" fontId="6" fillId="0" borderId="1" xfId="0" applyNumberFormat="1" applyFont="1" applyFill="1" applyBorder="1" applyAlignment="1">
      <alignment horizontal="center" vertical="top"/>
    </xf>
    <xf numFmtId="17" fontId="34" fillId="0" borderId="1" xfId="0" applyNumberFormat="1" applyFont="1" applyFill="1" applyBorder="1" applyAlignment="1">
      <alignment horizontal="center" vertical="top"/>
    </xf>
    <xf numFmtId="0" fontId="34" fillId="0" borderId="1" xfId="0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vertical="top"/>
    </xf>
    <xf numFmtId="1" fontId="6" fillId="0" borderId="1" xfId="0" applyNumberFormat="1" applyFont="1" applyFill="1" applyBorder="1" applyAlignment="1">
      <alignment horizontal="center" vertical="top"/>
    </xf>
    <xf numFmtId="1" fontId="34" fillId="0" borderId="1" xfId="0" applyNumberFormat="1" applyFont="1" applyFill="1" applyBorder="1" applyAlignment="1">
      <alignment horizontal="center" vertical="top"/>
    </xf>
    <xf numFmtId="1" fontId="34" fillId="0" borderId="1" xfId="0" applyNumberFormat="1" applyFont="1" applyFill="1" applyBorder="1" applyAlignment="1">
      <alignment vertical="top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/>
    <xf numFmtId="49" fontId="6" fillId="0" borderId="1" xfId="0" applyNumberFormat="1" applyFont="1" applyFill="1" applyBorder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3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3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top"/>
    </xf>
    <xf numFmtId="3" fontId="6" fillId="0" borderId="3" xfId="0" applyNumberFormat="1" applyFont="1" applyFill="1" applyBorder="1" applyAlignment="1">
      <alignment horizontal="center" vertical="top"/>
    </xf>
    <xf numFmtId="0" fontId="6" fillId="0" borderId="3" xfId="0" applyFont="1" applyFill="1" applyBorder="1" applyAlignment="1">
      <alignment vertical="top"/>
    </xf>
    <xf numFmtId="0" fontId="6" fillId="0" borderId="3" xfId="0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0" fontId="16" fillId="0" borderId="1" xfId="0" applyFont="1" applyBorder="1" applyAlignment="1">
      <alignment vertical="top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Border="1"/>
    <xf numFmtId="0" fontId="16" fillId="0" borderId="1" xfId="0" applyFont="1" applyBorder="1" applyAlignment="1">
      <alignment horizontal="left" shrinkToFit="1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shrinkToFit="1"/>
    </xf>
    <xf numFmtId="0" fontId="6" fillId="4" borderId="1" xfId="0" applyFont="1" applyFill="1" applyBorder="1" applyAlignment="1">
      <alignment horizontal="center"/>
    </xf>
    <xf numFmtId="3" fontId="6" fillId="4" borderId="1" xfId="0" applyNumberFormat="1" applyFont="1" applyFill="1" applyBorder="1"/>
    <xf numFmtId="0" fontId="6" fillId="4" borderId="1" xfId="0" applyFont="1" applyFill="1" applyBorder="1"/>
    <xf numFmtId="49" fontId="6" fillId="4" borderId="1" xfId="0" applyNumberFormat="1" applyFont="1" applyFill="1" applyBorder="1" applyAlignment="1">
      <alignment horizontal="left"/>
    </xf>
    <xf numFmtId="3" fontId="6" fillId="0" borderId="1" xfId="0" applyNumberFormat="1" applyFont="1" applyFill="1" applyBorder="1"/>
    <xf numFmtId="0" fontId="6" fillId="0" borderId="1" xfId="0" applyFont="1" applyFill="1" applyBorder="1" applyAlignment="1"/>
    <xf numFmtId="0" fontId="6" fillId="4" borderId="0" xfId="0" applyFont="1" applyFill="1"/>
    <xf numFmtId="16" fontId="6" fillId="0" borderId="1" xfId="0" applyNumberFormat="1" applyFont="1" applyFill="1" applyBorder="1" applyAlignment="1">
      <alignment horizontal="center" vertical="top" wrapText="1"/>
    </xf>
    <xf numFmtId="0" fontId="37" fillId="4" borderId="1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>
      <alignment horizontal="center" vertical="center"/>
    </xf>
    <xf numFmtId="3" fontId="6" fillId="2" borderId="1" xfId="1" applyNumberFormat="1" applyFont="1" applyFill="1" applyBorder="1" applyProtection="1">
      <protection locked="0"/>
    </xf>
    <xf numFmtId="0" fontId="16" fillId="4" borderId="1" xfId="0" applyFont="1" applyFill="1" applyBorder="1" applyProtection="1">
      <protection locked="0"/>
    </xf>
    <xf numFmtId="0" fontId="16" fillId="4" borderId="1" xfId="0" applyFont="1" applyFill="1" applyBorder="1" applyAlignment="1" applyProtection="1">
      <protection locked="0"/>
    </xf>
    <xf numFmtId="0" fontId="34" fillId="0" borderId="0" xfId="0" applyFont="1" applyFill="1" applyProtection="1">
      <protection locked="0"/>
    </xf>
    <xf numFmtId="0" fontId="34" fillId="4" borderId="0" xfId="0" applyFont="1" applyFill="1" applyProtection="1">
      <protection locked="0"/>
    </xf>
    <xf numFmtId="3" fontId="16" fillId="0" borderId="1" xfId="0" applyNumberFormat="1" applyFont="1" applyBorder="1"/>
    <xf numFmtId="0" fontId="16" fillId="0" borderId="1" xfId="0" applyFont="1" applyBorder="1" applyAlignment="1">
      <alignment shrinkToFit="1"/>
    </xf>
    <xf numFmtId="49" fontId="6" fillId="3" borderId="1" xfId="0" applyNumberFormat="1" applyFont="1" applyFill="1" applyBorder="1" applyAlignment="1">
      <alignment vertical="top" wrapText="1"/>
    </xf>
    <xf numFmtId="3" fontId="6" fillId="0" borderId="1" xfId="0" applyNumberFormat="1" applyFont="1" applyBorder="1"/>
    <xf numFmtId="0" fontId="38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3" fontId="14" fillId="0" borderId="1" xfId="1" applyNumberFormat="1" applyFont="1" applyBorder="1"/>
    <xf numFmtId="0" fontId="14" fillId="0" borderId="1" xfId="0" applyFont="1" applyBorder="1"/>
    <xf numFmtId="0" fontId="14" fillId="0" borderId="1" xfId="0" applyFont="1" applyFill="1" applyBorder="1"/>
    <xf numFmtId="0" fontId="14" fillId="0" borderId="1" xfId="0" applyFont="1" applyBorder="1" applyAlignment="1">
      <alignment vertical="center" shrinkToFit="1"/>
    </xf>
    <xf numFmtId="0" fontId="14" fillId="0" borderId="1" xfId="0" applyFont="1" applyBorder="1" applyAlignment="1">
      <alignment wrapText="1"/>
    </xf>
    <xf numFmtId="0" fontId="14" fillId="0" borderId="1" xfId="0" applyNumberFormat="1" applyFont="1" applyBorder="1"/>
    <xf numFmtId="0" fontId="37" fillId="0" borderId="1" xfId="0" applyFont="1" applyBorder="1" applyAlignment="1" applyProtection="1">
      <alignment horizontal="center" vertical="top"/>
      <protection locked="0"/>
    </xf>
    <xf numFmtId="3" fontId="7" fillId="0" borderId="1" xfId="1" applyNumberFormat="1" applyFont="1" applyFill="1" applyBorder="1" applyAlignment="1" applyProtection="1">
      <alignment vertical="top"/>
      <protection locked="0"/>
    </xf>
    <xf numFmtId="0" fontId="16" fillId="0" borderId="1" xfId="0" applyFont="1" applyBorder="1" applyAlignment="1" applyProtection="1">
      <alignment horizontal="center" vertical="top"/>
      <protection locked="0"/>
    </xf>
    <xf numFmtId="0" fontId="7" fillId="0" borderId="1" xfId="0" applyFont="1" applyBorder="1" applyAlignment="1">
      <alignment vertical="top" wrapText="1"/>
    </xf>
    <xf numFmtId="3" fontId="7" fillId="4" borderId="1" xfId="0" applyNumberFormat="1" applyFont="1" applyFill="1" applyBorder="1"/>
    <xf numFmtId="3" fontId="6" fillId="0" borderId="1" xfId="0" applyNumberFormat="1" applyFont="1" applyBorder="1" applyAlignment="1"/>
    <xf numFmtId="3" fontId="6" fillId="0" borderId="1" xfId="0" applyNumberFormat="1" applyFont="1" applyBorder="1" applyAlignment="1">
      <alignment vertical="top"/>
    </xf>
    <xf numFmtId="49" fontId="6" fillId="0" borderId="1" xfId="0" applyNumberFormat="1" applyFont="1" applyBorder="1" applyAlignment="1">
      <alignment vertical="top" wrapText="1"/>
    </xf>
    <xf numFmtId="0" fontId="1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shrinkToFit="1"/>
    </xf>
    <xf numFmtId="3" fontId="6" fillId="0" borderId="0" xfId="0" applyNumberFormat="1" applyFont="1" applyAlignment="1">
      <alignment horizontal="left"/>
    </xf>
    <xf numFmtId="0" fontId="1" fillId="0" borderId="0" xfId="0" applyFont="1" applyFill="1"/>
    <xf numFmtId="0" fontId="1" fillId="0" borderId="0" xfId="0" applyFont="1"/>
    <xf numFmtId="0" fontId="17" fillId="0" borderId="0" xfId="0" applyFont="1" applyFill="1"/>
    <xf numFmtId="0" fontId="17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/>
    <xf numFmtId="0" fontId="17" fillId="0" borderId="1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Continuous"/>
    </xf>
    <xf numFmtId="17" fontId="1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center" vertical="center"/>
    </xf>
    <xf numFmtId="49" fontId="17" fillId="4" borderId="1" xfId="0" applyNumberFormat="1" applyFont="1" applyFill="1" applyBorder="1" applyAlignment="1">
      <alignment horizontal="center" vertical="center"/>
    </xf>
    <xf numFmtId="49" fontId="19" fillId="4" borderId="1" xfId="0" applyNumberFormat="1" applyFont="1" applyFill="1" applyBorder="1" applyAlignment="1">
      <alignment horizontal="left" vertical="top" wrapText="1"/>
    </xf>
    <xf numFmtId="0" fontId="17" fillId="4" borderId="0" xfId="0" applyFont="1" applyFill="1"/>
    <xf numFmtId="0" fontId="17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 vertical="top"/>
    </xf>
    <xf numFmtId="49" fontId="1" fillId="4" borderId="1" xfId="0" applyNumberFormat="1" applyFont="1" applyFill="1" applyBorder="1" applyAlignment="1">
      <alignment vertical="top"/>
    </xf>
    <xf numFmtId="0" fontId="19" fillId="4" borderId="1" xfId="0" applyFont="1" applyFill="1" applyBorder="1" applyAlignment="1">
      <alignment horizontal="left" vertical="top"/>
    </xf>
    <xf numFmtId="0" fontId="1" fillId="2" borderId="0" xfId="0" applyFont="1" applyFill="1"/>
    <xf numFmtId="0" fontId="1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49" fontId="1" fillId="3" borderId="1" xfId="0" applyNumberFormat="1" applyFont="1" applyFill="1" applyBorder="1" applyAlignment="1">
      <alignment vertical="top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vertical="top"/>
    </xf>
    <xf numFmtId="49" fontId="19" fillId="0" borderId="2" xfId="0" applyNumberFormat="1" applyFont="1" applyBorder="1" applyAlignment="1">
      <alignment vertical="top" wrapText="1"/>
    </xf>
    <xf numFmtId="49" fontId="19" fillId="4" borderId="1" xfId="0" applyNumberFormat="1" applyFont="1" applyFill="1" applyBorder="1" applyAlignment="1">
      <alignment horizontal="left" vertical="top"/>
    </xf>
    <xf numFmtId="3" fontId="1" fillId="0" borderId="1" xfId="0" applyNumberFormat="1" applyFont="1" applyFill="1" applyBorder="1" applyAlignment="1">
      <alignment horizontal="center" vertical="top"/>
    </xf>
    <xf numFmtId="49" fontId="19" fillId="0" borderId="1" xfId="0" applyNumberFormat="1" applyFont="1" applyFill="1" applyBorder="1" applyAlignment="1">
      <alignment horizontal="left" vertical="top" wrapText="1"/>
    </xf>
    <xf numFmtId="49" fontId="19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4" xfId="0" applyNumberFormat="1" applyFont="1" applyFill="1" applyBorder="1" applyAlignment="1">
      <alignment vertical="top"/>
    </xf>
    <xf numFmtId="49" fontId="40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vertical="top" wrapText="1"/>
    </xf>
    <xf numFmtId="49" fontId="1" fillId="0" borderId="1" xfId="0" quotePrefix="1" applyNumberFormat="1" applyFont="1" applyFill="1" applyBorder="1" applyAlignment="1">
      <alignment horizontal="center" vertical="top"/>
    </xf>
    <xf numFmtId="49" fontId="1" fillId="0" borderId="1" xfId="0" quotePrefix="1" applyNumberFormat="1" applyFont="1" applyFill="1" applyBorder="1" applyAlignment="1">
      <alignment horizontal="center" vertical="top" wrapText="1"/>
    </xf>
    <xf numFmtId="0" fontId="1" fillId="0" borderId="1" xfId="0" applyFont="1" applyFill="1" applyBorder="1"/>
    <xf numFmtId="49" fontId="1" fillId="0" borderId="1" xfId="0" applyNumberFormat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left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49" fontId="19" fillId="0" borderId="1" xfId="0" applyNumberFormat="1" applyFont="1" applyBorder="1" applyAlignment="1">
      <alignment horizontal="left" vertical="top" wrapText="1"/>
    </xf>
    <xf numFmtId="49" fontId="19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/>
    <xf numFmtId="49" fontId="1" fillId="0" borderId="1" xfId="0" applyNumberFormat="1" applyFont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49" fontId="19" fillId="0" borderId="1" xfId="0" applyNumberFormat="1" applyFont="1" applyFill="1" applyBorder="1" applyAlignment="1">
      <alignment vertical="top" wrapText="1"/>
    </xf>
    <xf numFmtId="0" fontId="17" fillId="4" borderId="1" xfId="0" applyFont="1" applyFill="1" applyBorder="1" applyAlignment="1" applyProtection="1">
      <alignment wrapText="1"/>
      <protection locked="0"/>
    </xf>
    <xf numFmtId="187" fontId="1" fillId="2" borderId="1" xfId="1" applyNumberFormat="1" applyFont="1" applyFill="1" applyBorder="1" applyProtection="1">
      <protection locked="0"/>
    </xf>
    <xf numFmtId="49" fontId="1" fillId="4" borderId="1" xfId="0" applyNumberFormat="1" applyFont="1" applyFill="1" applyBorder="1" applyProtection="1">
      <protection locked="0"/>
    </xf>
    <xf numFmtId="0" fontId="19" fillId="4" borderId="1" xfId="0" applyFont="1" applyFill="1" applyBorder="1" applyAlignment="1" applyProtection="1">
      <protection locked="0"/>
    </xf>
    <xf numFmtId="0" fontId="1" fillId="0" borderId="0" xfId="0" applyFont="1" applyFill="1" applyProtection="1">
      <protection locked="0"/>
    </xf>
    <xf numFmtId="0" fontId="1" fillId="4" borderId="0" xfId="0" applyFont="1" applyFill="1" applyProtection="1">
      <protection locked="0"/>
    </xf>
    <xf numFmtId="0" fontId="40" fillId="0" borderId="1" xfId="0" applyFont="1" applyBorder="1" applyAlignment="1" applyProtection="1">
      <alignment wrapText="1"/>
      <protection locked="0"/>
    </xf>
    <xf numFmtId="0" fontId="40" fillId="0" borderId="1" xfId="0" applyFont="1" applyBorder="1" applyAlignment="1" applyProtection="1">
      <alignment horizontal="center"/>
      <protection locked="0"/>
    </xf>
    <xf numFmtId="187" fontId="40" fillId="0" borderId="1" xfId="1" applyNumberFormat="1" applyFont="1" applyFill="1" applyBorder="1" applyProtection="1">
      <protection locked="0"/>
    </xf>
    <xf numFmtId="49" fontId="40" fillId="0" borderId="1" xfId="0" applyNumberFormat="1" applyFont="1" applyBorder="1" applyProtection="1">
      <protection locked="0"/>
    </xf>
    <xf numFmtId="0" fontId="40" fillId="0" borderId="0" xfId="0" applyFont="1" applyFill="1" applyProtection="1">
      <protection locked="0"/>
    </xf>
    <xf numFmtId="0" fontId="40" fillId="4" borderId="0" xfId="0" applyFont="1" applyFill="1" applyProtection="1">
      <protection locked="0"/>
    </xf>
    <xf numFmtId="0" fontId="40" fillId="0" borderId="1" xfId="0" applyFont="1" applyBorder="1" applyAlignment="1" applyProtection="1">
      <alignment horizontal="left" wrapText="1"/>
      <protection locked="0"/>
    </xf>
    <xf numFmtId="0" fontId="17" fillId="4" borderId="1" xfId="0" applyFont="1" applyFill="1" applyBorder="1" applyAlignment="1">
      <alignment wrapText="1"/>
    </xf>
    <xf numFmtId="0" fontId="17" fillId="4" borderId="1" xfId="0" applyFont="1" applyFill="1" applyBorder="1" applyAlignment="1">
      <alignment horizontal="center"/>
    </xf>
    <xf numFmtId="0" fontId="17" fillId="4" borderId="1" xfId="0" applyFont="1" applyFill="1" applyBorder="1"/>
    <xf numFmtId="49" fontId="17" fillId="4" borderId="1" xfId="0" applyNumberFormat="1" applyFont="1" applyFill="1" applyBorder="1"/>
    <xf numFmtId="49" fontId="28" fillId="4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/>
    <xf numFmtId="0" fontId="1" fillId="0" borderId="0" xfId="0" applyFont="1" applyAlignment="1"/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4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10" fillId="0" borderId="3" xfId="0" applyNumberFormat="1" applyFont="1" applyFill="1" applyBorder="1" applyAlignment="1">
      <alignment horizontal="left" vertical="top" wrapText="1"/>
    </xf>
    <xf numFmtId="49" fontId="6" fillId="0" borderId="4" xfId="0" applyNumberFormat="1" applyFont="1" applyFill="1" applyBorder="1" applyAlignment="1">
      <alignment horizontal="center" vertical="top"/>
    </xf>
    <xf numFmtId="49" fontId="6" fillId="0" borderId="6" xfId="0" applyNumberFormat="1" applyFont="1" applyFill="1" applyBorder="1" applyAlignment="1">
      <alignment horizontal="center" vertical="top"/>
    </xf>
    <xf numFmtId="49" fontId="6" fillId="0" borderId="5" xfId="0" applyNumberFormat="1" applyFont="1" applyFill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9" fillId="0" borderId="1" xfId="0" applyFont="1" applyBorder="1" applyAlignment="1" applyProtection="1">
      <alignment vertical="top" wrapText="1"/>
      <protection locked="0"/>
    </xf>
    <xf numFmtId="0" fontId="9" fillId="0" borderId="1" xfId="0" applyFont="1" applyBorder="1" applyAlignment="1" applyProtection="1">
      <alignment vertical="top"/>
      <protection locked="0"/>
    </xf>
    <xf numFmtId="49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9" fillId="0" borderId="4" xfId="0" applyNumberFormat="1" applyFont="1" applyBorder="1" applyAlignment="1" applyProtection="1">
      <alignment horizontal="center"/>
      <protection locked="0"/>
    </xf>
    <xf numFmtId="49" fontId="9" fillId="0" borderId="6" xfId="0" applyNumberFormat="1" applyFont="1" applyBorder="1" applyAlignment="1" applyProtection="1">
      <alignment horizontal="center"/>
      <protection locked="0"/>
    </xf>
    <xf numFmtId="49" fontId="9" fillId="0" borderId="5" xfId="0" applyNumberFormat="1" applyFont="1" applyBorder="1" applyAlignment="1" applyProtection="1">
      <alignment horizontal="center"/>
      <protection locked="0"/>
    </xf>
    <xf numFmtId="49" fontId="6" fillId="0" borderId="4" xfId="0" applyNumberFormat="1" applyFont="1" applyBorder="1" applyAlignment="1">
      <alignment horizontal="center" vertical="top"/>
    </xf>
    <xf numFmtId="49" fontId="6" fillId="0" borderId="5" xfId="0" applyNumberFormat="1" applyFont="1" applyBorder="1" applyAlignment="1">
      <alignment horizontal="center" vertical="top"/>
    </xf>
    <xf numFmtId="49" fontId="6" fillId="0" borderId="6" xfId="0" applyNumberFormat="1" applyFont="1" applyBorder="1" applyAlignment="1">
      <alignment horizontal="center" vertical="top"/>
    </xf>
    <xf numFmtId="0" fontId="6" fillId="0" borderId="9" xfId="0" applyFont="1" applyBorder="1" applyAlignment="1">
      <alignment horizontal="center"/>
    </xf>
    <xf numFmtId="49" fontId="6" fillId="0" borderId="2" xfId="0" applyNumberFormat="1" applyFont="1" applyFill="1" applyBorder="1" applyAlignment="1">
      <alignment horizontal="left" vertical="top" wrapText="1"/>
    </xf>
    <xf numFmtId="49" fontId="6" fillId="0" borderId="7" xfId="0" applyNumberFormat="1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left" vertical="top" wrapText="1"/>
    </xf>
    <xf numFmtId="49" fontId="7" fillId="4" borderId="4" xfId="0" applyNumberFormat="1" applyFont="1" applyFill="1" applyBorder="1" applyAlignment="1" applyProtection="1">
      <alignment horizontal="center" vertical="center"/>
      <protection locked="0"/>
    </xf>
    <xf numFmtId="49" fontId="7" fillId="4" borderId="6" xfId="0" applyNumberFormat="1" applyFont="1" applyFill="1" applyBorder="1" applyAlignment="1" applyProtection="1">
      <alignment horizontal="center" vertical="center"/>
      <protection locked="0"/>
    </xf>
    <xf numFmtId="49" fontId="7" fillId="4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top" wrapText="1"/>
      <protection locked="0"/>
    </xf>
    <xf numFmtId="0" fontId="6" fillId="0" borderId="7" xfId="0" applyFont="1" applyBorder="1" applyAlignment="1" applyProtection="1">
      <alignment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49" fontId="6" fillId="0" borderId="4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/>
      <protection locked="0"/>
    </xf>
    <xf numFmtId="0" fontId="6" fillId="0" borderId="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/>
    </xf>
    <xf numFmtId="49" fontId="6" fillId="0" borderId="7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2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49" fontId="1" fillId="3" borderId="2" xfId="0" applyNumberFormat="1" applyFont="1" applyFill="1" applyBorder="1" applyAlignment="1">
      <alignment horizontal="left" vertical="top" wrapText="1"/>
    </xf>
    <xf numFmtId="49" fontId="1" fillId="3" borderId="7" xfId="0" applyNumberFormat="1" applyFont="1" applyFill="1" applyBorder="1" applyAlignment="1">
      <alignment horizontal="left" vertical="top" wrapText="1"/>
    </xf>
    <xf numFmtId="49" fontId="1" fillId="3" borderId="3" xfId="0" applyNumberFormat="1" applyFont="1" applyFill="1" applyBorder="1" applyAlignment="1">
      <alignment horizontal="left" vertical="top" wrapText="1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6" fillId="3" borderId="1" xfId="0" applyFont="1" applyFill="1" applyBorder="1" applyAlignment="1" applyProtection="1">
      <alignment vertical="top" wrapText="1"/>
      <protection locked="0"/>
    </xf>
    <xf numFmtId="0" fontId="26" fillId="3" borderId="1" xfId="0" applyFont="1" applyFill="1" applyBorder="1" applyAlignment="1" applyProtection="1">
      <alignment vertical="top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top"/>
    </xf>
    <xf numFmtId="0" fontId="21" fillId="3" borderId="4" xfId="0" applyFont="1" applyFill="1" applyBorder="1" applyAlignment="1">
      <alignment horizontal="center"/>
    </xf>
    <xf numFmtId="0" fontId="21" fillId="3" borderId="6" xfId="0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49" fontId="19" fillId="3" borderId="1" xfId="0" applyNumberFormat="1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/>
    </xf>
    <xf numFmtId="0" fontId="1" fillId="3" borderId="6" xfId="0" applyFont="1" applyFill="1" applyBorder="1" applyAlignment="1">
      <alignment horizontal="left" vertical="top"/>
    </xf>
    <xf numFmtId="0" fontId="1" fillId="3" borderId="5" xfId="0" applyFont="1" applyFill="1" applyBorder="1" applyAlignment="1">
      <alignment horizontal="left" vertical="top"/>
    </xf>
    <xf numFmtId="0" fontId="1" fillId="3" borderId="6" xfId="0" applyFont="1" applyFill="1" applyBorder="1" applyAlignment="1">
      <alignment horizontal="center" vertical="top"/>
    </xf>
    <xf numFmtId="49" fontId="20" fillId="3" borderId="2" xfId="0" applyNumberFormat="1" applyFont="1" applyFill="1" applyBorder="1" applyAlignment="1">
      <alignment horizontal="center" vertical="top" wrapText="1"/>
    </xf>
    <xf numFmtId="49" fontId="20" fillId="3" borderId="3" xfId="0" applyNumberFormat="1" applyFont="1" applyFill="1" applyBorder="1" applyAlignment="1">
      <alignment horizontal="center" vertical="top" wrapText="1"/>
    </xf>
    <xf numFmtId="0" fontId="17" fillId="3" borderId="0" xfId="0" applyFont="1" applyFill="1" applyAlignment="1">
      <alignment horizontal="center"/>
    </xf>
    <xf numFmtId="0" fontId="17" fillId="7" borderId="1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0" fillId="9" borderId="8" xfId="0" applyFont="1" applyFill="1" applyBorder="1" applyAlignment="1">
      <alignment horizontal="center"/>
    </xf>
    <xf numFmtId="0" fontId="0" fillId="9" borderId="9" xfId="0" applyFont="1" applyFill="1" applyBorder="1" applyAlignment="1">
      <alignment horizontal="center"/>
    </xf>
    <xf numFmtId="0" fontId="0" fillId="9" borderId="12" xfId="0" applyFont="1" applyFill="1" applyBorder="1" applyAlignment="1">
      <alignment horizontal="center"/>
    </xf>
    <xf numFmtId="0" fontId="0" fillId="9" borderId="10" xfId="0" applyFont="1" applyFill="1" applyBorder="1" applyAlignment="1">
      <alignment horizontal="center"/>
    </xf>
    <xf numFmtId="0" fontId="0" fillId="9" borderId="11" xfId="0" applyFont="1" applyFill="1" applyBorder="1" applyAlignment="1">
      <alignment horizontal="center"/>
    </xf>
    <xf numFmtId="0" fontId="0" fillId="9" borderId="1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17" fontId="32" fillId="0" borderId="4" xfId="0" applyNumberFormat="1" applyFont="1" applyBorder="1" applyAlignment="1">
      <alignment horizontal="center" vertical="center"/>
    </xf>
    <xf numFmtId="17" fontId="32" fillId="0" borderId="5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7" fillId="4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3" fontId="6" fillId="0" borderId="2" xfId="0" applyNumberFormat="1" applyFont="1" applyFill="1" applyBorder="1" applyAlignment="1">
      <alignment horizontal="center" vertical="top"/>
    </xf>
    <xf numFmtId="3" fontId="6" fillId="0" borderId="7" xfId="0" applyNumberFormat="1" applyFont="1" applyFill="1" applyBorder="1" applyAlignment="1">
      <alignment horizontal="center" vertical="top"/>
    </xf>
    <xf numFmtId="3" fontId="6" fillId="0" borderId="3" xfId="0" applyNumberFormat="1" applyFont="1" applyFill="1" applyBorder="1" applyAlignment="1">
      <alignment horizontal="center" vertical="top"/>
    </xf>
    <xf numFmtId="3" fontId="7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49" fontId="17" fillId="4" borderId="1" xfId="0" applyNumberFormat="1" applyFont="1" applyFill="1" applyBorder="1" applyAlignment="1" applyProtection="1">
      <alignment horizontal="center" vertical="center"/>
      <protection locked="0"/>
    </xf>
    <xf numFmtId="0" fontId="40" fillId="0" borderId="1" xfId="0" applyFont="1" applyBorder="1" applyAlignment="1" applyProtection="1">
      <alignment vertical="top" wrapText="1"/>
      <protection locked="0"/>
    </xf>
    <xf numFmtId="0" fontId="40" fillId="0" borderId="1" xfId="0" applyFont="1" applyBorder="1" applyAlignment="1" applyProtection="1">
      <alignment vertical="top"/>
      <protection locked="0"/>
    </xf>
    <xf numFmtId="49" fontId="1" fillId="0" borderId="1" xfId="0" applyNumberFormat="1" applyFont="1" applyFill="1" applyBorder="1" applyAlignment="1">
      <alignment horizontal="center" vertical="top"/>
    </xf>
    <xf numFmtId="49" fontId="19" fillId="0" borderId="1" xfId="0" applyNumberFormat="1" applyFont="1" applyFill="1" applyBorder="1" applyAlignment="1">
      <alignment horizontal="left" vertical="top" wrapText="1"/>
    </xf>
    <xf numFmtId="49" fontId="20" fillId="0" borderId="2" xfId="0" applyNumberFormat="1" applyFont="1" applyFill="1" applyBorder="1" applyAlignment="1">
      <alignment horizontal="left" vertical="top" wrapText="1"/>
    </xf>
    <xf numFmtId="49" fontId="20" fillId="0" borderId="3" xfId="0" applyNumberFormat="1" applyFont="1" applyFill="1" applyBorder="1" applyAlignment="1">
      <alignment horizontal="left" vertical="top" wrapText="1"/>
    </xf>
    <xf numFmtId="0" fontId="21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Continuous"/>
    </xf>
    <xf numFmtId="187" fontId="17" fillId="0" borderId="1" xfId="1" applyNumberFormat="1" applyFont="1" applyBorder="1" applyAlignment="1">
      <alignment horizontal="center" vertical="center"/>
    </xf>
    <xf numFmtId="17" fontId="17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23" fillId="0" borderId="1" xfId="0" applyFont="1" applyFill="1" applyBorder="1" applyAlignment="1">
      <alignment horizontal="center" vertical="top"/>
    </xf>
    <xf numFmtId="16" fontId="1" fillId="4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16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16" fontId="1" fillId="0" borderId="1" xfId="0" applyNumberFormat="1" applyFont="1" applyFill="1" applyBorder="1" applyAlignment="1">
      <alignment vertical="top"/>
    </xf>
    <xf numFmtId="0" fontId="1" fillId="0" borderId="1" xfId="0" quotePrefix="1" applyFont="1" applyFill="1" applyBorder="1" applyAlignment="1">
      <alignment horizontal="center" vertical="top"/>
    </xf>
    <xf numFmtId="0" fontId="1" fillId="0" borderId="1" xfId="0" quotePrefix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vertical="top"/>
    </xf>
    <xf numFmtId="0" fontId="1" fillId="0" borderId="4" xfId="0" quotePrefix="1" applyFont="1" applyFill="1" applyBorder="1" applyAlignment="1">
      <alignment horizontal="center" vertical="top"/>
    </xf>
    <xf numFmtId="0" fontId="1" fillId="0" borderId="6" xfId="0" quotePrefix="1" applyFont="1" applyFill="1" applyBorder="1" applyAlignment="1">
      <alignment horizontal="center" vertical="top"/>
    </xf>
    <xf numFmtId="0" fontId="1" fillId="0" borderId="5" xfId="0" quotePrefix="1" applyFont="1" applyFill="1" applyBorder="1" applyAlignment="1">
      <alignment horizontal="center" vertical="top"/>
    </xf>
    <xf numFmtId="0" fontId="1" fillId="0" borderId="1" xfId="0" applyFont="1" applyFill="1" applyBorder="1" applyAlignment="1"/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9">
    <cellStyle name="Comma 4" xfId="5"/>
    <cellStyle name="Normal 2" xfId="3"/>
    <cellStyle name="Normal 4" xfId="4"/>
    <cellStyle name="เครื่องหมายจุลภาค" xfId="1" builtinId="3"/>
    <cellStyle name="เครื่องหมายจุลภาค 2" xfId="2"/>
    <cellStyle name="เครื่องหมายจุลภาค 2 2" xfId="7"/>
    <cellStyle name="เครื่องหมายจุลภาค 3" xfId="6"/>
    <cellStyle name="ปกติ" xfId="0" builtinId="0"/>
    <cellStyle name="ปกติ 4" xfId="8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798396</xdr:colOff>
      <xdr:row>1</xdr:row>
      <xdr:rowOff>53340</xdr:rowOff>
    </xdr:from>
    <xdr:ext cx="730713" cy="271356"/>
    <xdr:sp macro="" textlink="">
      <xdr:nvSpPr>
        <xdr:cNvPr id="2" name="กล่องข้อความ 1"/>
        <xdr:cNvSpPr txBox="1"/>
      </xdr:nvSpPr>
      <xdr:spPr>
        <a:xfrm>
          <a:off x="10018596" y="348615"/>
          <a:ext cx="730713" cy="27135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/>
            <a:t>แผน </a:t>
          </a:r>
          <a:r>
            <a:rPr lang="en-US" sz="1100"/>
            <a:t>CoO</a:t>
          </a:r>
          <a:endParaRPr lang="th-TH" sz="1100"/>
        </a:p>
      </xdr:txBody>
    </xdr:sp>
    <xdr:clientData/>
  </xdr:oneCellAnchor>
  <xdr:twoCellAnchor>
    <xdr:from>
      <xdr:col>10</xdr:col>
      <xdr:colOff>102420</xdr:colOff>
      <xdr:row>39</xdr:row>
      <xdr:rowOff>153629</xdr:rowOff>
    </xdr:from>
    <xdr:to>
      <xdr:col>13</xdr:col>
      <xdr:colOff>317500</xdr:colOff>
      <xdr:row>39</xdr:row>
      <xdr:rowOff>163871</xdr:rowOff>
    </xdr:to>
    <xdr:cxnSp macro="">
      <xdr:nvCxnSpPr>
        <xdr:cNvPr id="6" name="Straight Arrow Connector 5"/>
        <xdr:cNvCxnSpPr/>
      </xdr:nvCxnSpPr>
      <xdr:spPr>
        <a:xfrm flipV="1">
          <a:off x="5837904" y="16407581"/>
          <a:ext cx="1372419" cy="10242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102419</xdr:colOff>
      <xdr:row>39</xdr:row>
      <xdr:rowOff>153629</xdr:rowOff>
    </xdr:from>
    <xdr:to>
      <xdr:col>8</xdr:col>
      <xdr:colOff>337984</xdr:colOff>
      <xdr:row>39</xdr:row>
      <xdr:rowOff>163871</xdr:rowOff>
    </xdr:to>
    <xdr:cxnSp macro="">
      <xdr:nvCxnSpPr>
        <xdr:cNvPr id="8" name="Straight Arrow Connector 7"/>
        <xdr:cNvCxnSpPr/>
      </xdr:nvCxnSpPr>
      <xdr:spPr>
        <a:xfrm flipH="1">
          <a:off x="3891935" y="16407581"/>
          <a:ext cx="1403146" cy="10242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408448</xdr:colOff>
      <xdr:row>45</xdr:row>
      <xdr:rowOff>162641</xdr:rowOff>
    </xdr:from>
    <xdr:to>
      <xdr:col>9</xdr:col>
      <xdr:colOff>244578</xdr:colOff>
      <xdr:row>45</xdr:row>
      <xdr:rowOff>172883</xdr:rowOff>
    </xdr:to>
    <xdr:cxnSp macro="">
      <xdr:nvCxnSpPr>
        <xdr:cNvPr id="5" name="Straight Arrow Connector 4"/>
        <xdr:cNvCxnSpPr/>
      </xdr:nvCxnSpPr>
      <xdr:spPr>
        <a:xfrm flipH="1">
          <a:off x="4197964" y="19745222"/>
          <a:ext cx="1403146" cy="10242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204839</xdr:colOff>
      <xdr:row>45</xdr:row>
      <xdr:rowOff>174113</xdr:rowOff>
    </xdr:from>
    <xdr:to>
      <xdr:col>15</xdr:col>
      <xdr:colOff>368709</xdr:colOff>
      <xdr:row>45</xdr:row>
      <xdr:rowOff>174113</xdr:rowOff>
    </xdr:to>
    <xdr:cxnSp macro="">
      <xdr:nvCxnSpPr>
        <xdr:cNvPr id="4" name="Straight Arrow Connector 3"/>
        <xdr:cNvCxnSpPr/>
      </xdr:nvCxnSpPr>
      <xdr:spPr>
        <a:xfrm>
          <a:off x="6339758" y="19756694"/>
          <a:ext cx="1679677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399436</xdr:colOff>
      <xdr:row>44</xdr:row>
      <xdr:rowOff>184355</xdr:rowOff>
    </xdr:from>
    <xdr:to>
      <xdr:col>9</xdr:col>
      <xdr:colOff>235566</xdr:colOff>
      <xdr:row>44</xdr:row>
      <xdr:rowOff>194597</xdr:rowOff>
    </xdr:to>
    <xdr:cxnSp macro="">
      <xdr:nvCxnSpPr>
        <xdr:cNvPr id="9" name="Straight Arrow Connector 8"/>
        <xdr:cNvCxnSpPr/>
      </xdr:nvCxnSpPr>
      <xdr:spPr>
        <a:xfrm flipH="1">
          <a:off x="4188952" y="19469920"/>
          <a:ext cx="1403146" cy="10242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195827</xdr:colOff>
      <xdr:row>44</xdr:row>
      <xdr:rowOff>195827</xdr:rowOff>
    </xdr:from>
    <xdr:to>
      <xdr:col>15</xdr:col>
      <xdr:colOff>359697</xdr:colOff>
      <xdr:row>44</xdr:row>
      <xdr:rowOff>195827</xdr:rowOff>
    </xdr:to>
    <xdr:cxnSp macro="">
      <xdr:nvCxnSpPr>
        <xdr:cNvPr id="10" name="Straight Arrow Connector 9"/>
        <xdr:cNvCxnSpPr/>
      </xdr:nvCxnSpPr>
      <xdr:spPr>
        <a:xfrm>
          <a:off x="6330746" y="19481392"/>
          <a:ext cx="1679677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275303</xdr:colOff>
      <xdr:row>35</xdr:row>
      <xdr:rowOff>152401</xdr:rowOff>
    </xdr:from>
    <xdr:to>
      <xdr:col>16</xdr:col>
      <xdr:colOff>10242</xdr:colOff>
      <xdr:row>35</xdr:row>
      <xdr:rowOff>163871</xdr:rowOff>
    </xdr:to>
    <xdr:cxnSp macro="">
      <xdr:nvCxnSpPr>
        <xdr:cNvPr id="11" name="Straight Arrow Connector 10"/>
        <xdr:cNvCxnSpPr/>
      </xdr:nvCxnSpPr>
      <xdr:spPr>
        <a:xfrm>
          <a:off x="6010787" y="13507885"/>
          <a:ext cx="2029132" cy="1147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51209</xdr:colOff>
      <xdr:row>35</xdr:row>
      <xdr:rowOff>142159</xdr:rowOff>
    </xdr:from>
    <xdr:to>
      <xdr:col>9</xdr:col>
      <xdr:colOff>111432</xdr:colOff>
      <xdr:row>35</xdr:row>
      <xdr:rowOff>143387</xdr:rowOff>
    </xdr:to>
    <xdr:cxnSp macro="">
      <xdr:nvCxnSpPr>
        <xdr:cNvPr id="12" name="Straight Arrow Connector 11"/>
        <xdr:cNvCxnSpPr/>
      </xdr:nvCxnSpPr>
      <xdr:spPr>
        <a:xfrm flipH="1">
          <a:off x="3461774" y="13497643"/>
          <a:ext cx="2006190" cy="1228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222864</xdr:colOff>
      <xdr:row>36</xdr:row>
      <xdr:rowOff>140930</xdr:rowOff>
    </xdr:from>
    <xdr:to>
      <xdr:col>15</xdr:col>
      <xdr:colOff>336754</xdr:colOff>
      <xdr:row>36</xdr:row>
      <xdr:rowOff>152400</xdr:rowOff>
    </xdr:to>
    <xdr:cxnSp macro="">
      <xdr:nvCxnSpPr>
        <xdr:cNvPr id="14" name="Straight Arrow Connector 13"/>
        <xdr:cNvCxnSpPr/>
      </xdr:nvCxnSpPr>
      <xdr:spPr>
        <a:xfrm>
          <a:off x="5958348" y="13793430"/>
          <a:ext cx="2029132" cy="1147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562077</xdr:colOff>
      <xdr:row>36</xdr:row>
      <xdr:rowOff>130688</xdr:rowOff>
    </xdr:from>
    <xdr:to>
      <xdr:col>9</xdr:col>
      <xdr:colOff>58993</xdr:colOff>
      <xdr:row>36</xdr:row>
      <xdr:rowOff>131916</xdr:rowOff>
    </xdr:to>
    <xdr:cxnSp macro="">
      <xdr:nvCxnSpPr>
        <xdr:cNvPr id="15" name="Straight Arrow Connector 14"/>
        <xdr:cNvCxnSpPr/>
      </xdr:nvCxnSpPr>
      <xdr:spPr>
        <a:xfrm flipH="1">
          <a:off x="3409335" y="13783188"/>
          <a:ext cx="2006190" cy="1228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175260</xdr:colOff>
      <xdr:row>8</xdr:row>
      <xdr:rowOff>152400</xdr:rowOff>
    </xdr:from>
    <xdr:to>
      <xdr:col>20</xdr:col>
      <xdr:colOff>685800</xdr:colOff>
      <xdr:row>8</xdr:row>
      <xdr:rowOff>160020</xdr:rowOff>
    </xdr:to>
    <xdr:cxnSp macro="">
      <xdr:nvCxnSpPr>
        <xdr:cNvPr id="2" name="ลูกศรเชื่อมต่อแบบตรง 1"/>
        <xdr:cNvCxnSpPr/>
      </xdr:nvCxnSpPr>
      <xdr:spPr>
        <a:xfrm>
          <a:off x="6377940" y="2697480"/>
          <a:ext cx="762000" cy="762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23</xdr:row>
      <xdr:rowOff>205740</xdr:rowOff>
    </xdr:from>
    <xdr:to>
      <xdr:col>25</xdr:col>
      <xdr:colOff>733425</xdr:colOff>
      <xdr:row>23</xdr:row>
      <xdr:rowOff>209550</xdr:rowOff>
    </xdr:to>
    <xdr:cxnSp macro="">
      <xdr:nvCxnSpPr>
        <xdr:cNvPr id="3" name="ลูกศรเชื่อมต่อแบบตรง 2"/>
        <xdr:cNvCxnSpPr/>
      </xdr:nvCxnSpPr>
      <xdr:spPr>
        <a:xfrm>
          <a:off x="6202680" y="7894320"/>
          <a:ext cx="3423285" cy="381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22860</xdr:colOff>
      <xdr:row>48</xdr:row>
      <xdr:rowOff>137160</xdr:rowOff>
    </xdr:from>
    <xdr:to>
      <xdr:col>20</xdr:col>
      <xdr:colOff>701040</xdr:colOff>
      <xdr:row>48</xdr:row>
      <xdr:rowOff>144780</xdr:rowOff>
    </xdr:to>
    <xdr:cxnSp macro="">
      <xdr:nvCxnSpPr>
        <xdr:cNvPr id="4" name="ลูกศรเชื่อมต่อแบบตรง 3"/>
        <xdr:cNvCxnSpPr/>
      </xdr:nvCxnSpPr>
      <xdr:spPr>
        <a:xfrm>
          <a:off x="6225540" y="15529560"/>
          <a:ext cx="914400" cy="762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66675</xdr:colOff>
      <xdr:row>6</xdr:row>
      <xdr:rowOff>133350</xdr:rowOff>
    </xdr:from>
    <xdr:to>
      <xdr:col>19</xdr:col>
      <xdr:colOff>723900</xdr:colOff>
      <xdr:row>6</xdr:row>
      <xdr:rowOff>133351</xdr:rowOff>
    </xdr:to>
    <xdr:cxnSp macro="">
      <xdr:nvCxnSpPr>
        <xdr:cNvPr id="5" name="ลูกศรเชื่อมต่อแบบตรง 4"/>
        <xdr:cNvCxnSpPr/>
      </xdr:nvCxnSpPr>
      <xdr:spPr>
        <a:xfrm flipV="1">
          <a:off x="6269355" y="2145030"/>
          <a:ext cx="382905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22860</xdr:colOff>
      <xdr:row>36</xdr:row>
      <xdr:rowOff>152400</xdr:rowOff>
    </xdr:from>
    <xdr:to>
      <xdr:col>21</xdr:col>
      <xdr:colOff>7620</xdr:colOff>
      <xdr:row>36</xdr:row>
      <xdr:rowOff>160020</xdr:rowOff>
    </xdr:to>
    <xdr:cxnSp macro="">
      <xdr:nvCxnSpPr>
        <xdr:cNvPr id="6" name="ลูกศรเชื่อมต่อแบบตรง 5"/>
        <xdr:cNvCxnSpPr/>
      </xdr:nvCxnSpPr>
      <xdr:spPr>
        <a:xfrm flipV="1">
          <a:off x="6225540" y="11734800"/>
          <a:ext cx="922020" cy="762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7620</xdr:colOff>
      <xdr:row>37</xdr:row>
      <xdr:rowOff>152400</xdr:rowOff>
    </xdr:from>
    <xdr:to>
      <xdr:col>20</xdr:col>
      <xdr:colOff>746760</xdr:colOff>
      <xdr:row>37</xdr:row>
      <xdr:rowOff>160020</xdr:rowOff>
    </xdr:to>
    <xdr:cxnSp macro="">
      <xdr:nvCxnSpPr>
        <xdr:cNvPr id="7" name="ลูกศรเชื่อมต่อแบบตรง 6"/>
        <xdr:cNvCxnSpPr/>
      </xdr:nvCxnSpPr>
      <xdr:spPr>
        <a:xfrm flipV="1">
          <a:off x="6210300" y="12039600"/>
          <a:ext cx="929640" cy="762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22860</xdr:colOff>
      <xdr:row>47</xdr:row>
      <xdr:rowOff>129540</xdr:rowOff>
    </xdr:from>
    <xdr:to>
      <xdr:col>20</xdr:col>
      <xdr:colOff>716280</xdr:colOff>
      <xdr:row>47</xdr:row>
      <xdr:rowOff>137160</xdr:rowOff>
    </xdr:to>
    <xdr:cxnSp macro="">
      <xdr:nvCxnSpPr>
        <xdr:cNvPr id="8" name="ลูกศรเชื่อมต่อแบบตรง 7"/>
        <xdr:cNvCxnSpPr/>
      </xdr:nvCxnSpPr>
      <xdr:spPr>
        <a:xfrm flipV="1">
          <a:off x="6225540" y="15255240"/>
          <a:ext cx="914400" cy="762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22</xdr:row>
      <xdr:rowOff>205740</xdr:rowOff>
    </xdr:from>
    <xdr:to>
      <xdr:col>20</xdr:col>
      <xdr:colOff>739140</xdr:colOff>
      <xdr:row>22</xdr:row>
      <xdr:rowOff>220980</xdr:rowOff>
    </xdr:to>
    <xdr:cxnSp macro="">
      <xdr:nvCxnSpPr>
        <xdr:cNvPr id="9" name="ลูกศรเชื่อมต่อแบบตรง 8"/>
        <xdr:cNvCxnSpPr/>
      </xdr:nvCxnSpPr>
      <xdr:spPr>
        <a:xfrm>
          <a:off x="6202680" y="7627620"/>
          <a:ext cx="937260" cy="1524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66675</xdr:colOff>
      <xdr:row>15</xdr:row>
      <xdr:rowOff>295275</xdr:rowOff>
    </xdr:from>
    <xdr:to>
      <xdr:col>25</xdr:col>
      <xdr:colOff>723900</xdr:colOff>
      <xdr:row>15</xdr:row>
      <xdr:rowOff>304800</xdr:rowOff>
    </xdr:to>
    <xdr:cxnSp macro="">
      <xdr:nvCxnSpPr>
        <xdr:cNvPr id="10" name="ลูกศรเชื่อมต่อแบบตรง 9"/>
        <xdr:cNvCxnSpPr/>
      </xdr:nvCxnSpPr>
      <xdr:spPr>
        <a:xfrm>
          <a:off x="6269355" y="4874895"/>
          <a:ext cx="3354705" cy="190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27215</xdr:colOff>
      <xdr:row>52</xdr:row>
      <xdr:rowOff>156483</xdr:rowOff>
    </xdr:from>
    <xdr:to>
      <xdr:col>31</xdr:col>
      <xdr:colOff>31977</xdr:colOff>
      <xdr:row>52</xdr:row>
      <xdr:rowOff>173150</xdr:rowOff>
    </xdr:to>
    <xdr:cxnSp macro="">
      <xdr:nvCxnSpPr>
        <xdr:cNvPr id="11" name="ลูกศรเชื่อมต่อแบบตรง 10"/>
        <xdr:cNvCxnSpPr/>
      </xdr:nvCxnSpPr>
      <xdr:spPr>
        <a:xfrm>
          <a:off x="6679475" y="16973823"/>
          <a:ext cx="5331142" cy="16667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173832</xdr:colOff>
      <xdr:row>54</xdr:row>
      <xdr:rowOff>171450</xdr:rowOff>
    </xdr:from>
    <xdr:to>
      <xdr:col>21</xdr:col>
      <xdr:colOff>531020</xdr:colOff>
      <xdr:row>54</xdr:row>
      <xdr:rowOff>171450</xdr:rowOff>
    </xdr:to>
    <xdr:cxnSp macro="">
      <xdr:nvCxnSpPr>
        <xdr:cNvPr id="12" name="ลูกศรเชื่อมต่อแบบตรง 11"/>
        <xdr:cNvCxnSpPr/>
      </xdr:nvCxnSpPr>
      <xdr:spPr>
        <a:xfrm>
          <a:off x="7313772" y="17522190"/>
          <a:ext cx="31908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33337</xdr:colOff>
      <xdr:row>55</xdr:row>
      <xdr:rowOff>159544</xdr:rowOff>
    </xdr:from>
    <xdr:to>
      <xdr:col>26</xdr:col>
      <xdr:colOff>878680</xdr:colOff>
      <xdr:row>55</xdr:row>
      <xdr:rowOff>169069</xdr:rowOff>
    </xdr:to>
    <xdr:cxnSp macro="">
      <xdr:nvCxnSpPr>
        <xdr:cNvPr id="13" name="ลูกศรเชื่อมต่อแบบตรง 12"/>
        <xdr:cNvCxnSpPr/>
      </xdr:nvCxnSpPr>
      <xdr:spPr>
        <a:xfrm>
          <a:off x="7173277" y="17776984"/>
          <a:ext cx="2940843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97631</xdr:colOff>
      <xdr:row>53</xdr:row>
      <xdr:rowOff>173832</xdr:rowOff>
    </xdr:from>
    <xdr:to>
      <xdr:col>26</xdr:col>
      <xdr:colOff>881062</xdr:colOff>
      <xdr:row>53</xdr:row>
      <xdr:rowOff>190500</xdr:rowOff>
    </xdr:to>
    <xdr:cxnSp macro="">
      <xdr:nvCxnSpPr>
        <xdr:cNvPr id="14" name="ลูกศรเชื่อมต่อแบบตรง 13"/>
        <xdr:cNvCxnSpPr/>
      </xdr:nvCxnSpPr>
      <xdr:spPr>
        <a:xfrm>
          <a:off x="7732871" y="17257872"/>
          <a:ext cx="2376011" cy="1666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266700</xdr:colOff>
      <xdr:row>32</xdr:row>
      <xdr:rowOff>142875</xdr:rowOff>
    </xdr:from>
    <xdr:to>
      <xdr:col>25</xdr:col>
      <xdr:colOff>260985</xdr:colOff>
      <xdr:row>32</xdr:row>
      <xdr:rowOff>150495</xdr:rowOff>
    </xdr:to>
    <xdr:cxnSp macro="">
      <xdr:nvCxnSpPr>
        <xdr:cNvPr id="15" name="ลูกศรเชื่อมต่อแบบตรง 14"/>
        <xdr:cNvCxnSpPr/>
      </xdr:nvCxnSpPr>
      <xdr:spPr>
        <a:xfrm flipV="1">
          <a:off x="6918960" y="10498455"/>
          <a:ext cx="2470785" cy="762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121920</xdr:colOff>
      <xdr:row>0</xdr:row>
      <xdr:rowOff>53340</xdr:rowOff>
    </xdr:from>
    <xdr:ext cx="749757" cy="271356"/>
    <xdr:sp macro="" textlink="">
      <xdr:nvSpPr>
        <xdr:cNvPr id="2" name="กล่องข้อความ 1"/>
        <xdr:cNvSpPr txBox="1"/>
      </xdr:nvSpPr>
      <xdr:spPr>
        <a:xfrm>
          <a:off x="9738360" y="53340"/>
          <a:ext cx="749757" cy="27135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/>
            <a:t>แผน </a:t>
          </a:r>
          <a:r>
            <a:rPr lang="en-US" sz="1100"/>
            <a:t>COO</a:t>
          </a:r>
          <a:endParaRPr lang="th-TH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</xdr:colOff>
      <xdr:row>0</xdr:row>
      <xdr:rowOff>19050</xdr:rowOff>
    </xdr:from>
    <xdr:to>
      <xdr:col>16</xdr:col>
      <xdr:colOff>514350</xdr:colOff>
      <xdr:row>1</xdr:row>
      <xdr:rowOff>0</xdr:rowOff>
    </xdr:to>
    <xdr:sp macro="" textlink="">
      <xdr:nvSpPr>
        <xdr:cNvPr id="2" name="TextBox 5"/>
        <xdr:cNvSpPr txBox="1"/>
      </xdr:nvSpPr>
      <xdr:spPr>
        <a:xfrm>
          <a:off x="8881110" y="19050"/>
          <a:ext cx="922020" cy="2324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latin typeface="TH SarabunPSK" pitchFamily="34" charset="-34"/>
              <a:cs typeface="TH SarabunPSK" pitchFamily="34" charset="-34"/>
            </a:rPr>
            <a:t>แผน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 </a:t>
          </a:r>
          <a:r>
            <a:rPr lang="en-US" sz="1400" baseline="0">
              <a:latin typeface="TH SarabunPSK" pitchFamily="34" charset="-34"/>
              <a:cs typeface="TH SarabunPSK" pitchFamily="34" charset="-34"/>
            </a:rPr>
            <a:t>CoO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76589</xdr:colOff>
      <xdr:row>47</xdr:row>
      <xdr:rowOff>104775</xdr:rowOff>
    </xdr:from>
    <xdr:to>
      <xdr:col>15</xdr:col>
      <xdr:colOff>428625</xdr:colOff>
      <xdr:row>47</xdr:row>
      <xdr:rowOff>106914</xdr:rowOff>
    </xdr:to>
    <xdr:cxnSp macro="">
      <xdr:nvCxnSpPr>
        <xdr:cNvPr id="2" name="ลูกศรเชื่อมต่อแบบตรง 1">
          <a:extLst>
            <a:ext uri="{FF2B5EF4-FFF2-40B4-BE49-F238E27FC236}">
              <a16:creationId xmlns="" xmlns:a16="http://schemas.microsoft.com/office/drawing/2014/main" id="{89611541-CFBB-4EEF-A545-FF482878B8E4}"/>
            </a:ext>
          </a:extLst>
        </xdr:cNvPr>
        <xdr:cNvCxnSpPr/>
      </xdr:nvCxnSpPr>
      <xdr:spPr>
        <a:xfrm flipV="1">
          <a:off x="6751709" y="12944475"/>
          <a:ext cx="6478516" cy="2139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447092</xdr:colOff>
      <xdr:row>40</xdr:row>
      <xdr:rowOff>136071</xdr:rowOff>
    </xdr:from>
    <xdr:to>
      <xdr:col>12</xdr:col>
      <xdr:colOff>19438</xdr:colOff>
      <xdr:row>40</xdr:row>
      <xdr:rowOff>145791</xdr:rowOff>
    </xdr:to>
    <xdr:cxnSp macro="">
      <xdr:nvCxnSpPr>
        <xdr:cNvPr id="3" name="ลูกศรเชื่อมต่อแบบตรง 4">
          <a:extLst>
            <a:ext uri="{FF2B5EF4-FFF2-40B4-BE49-F238E27FC236}">
              <a16:creationId xmlns="" xmlns:a16="http://schemas.microsoft.com/office/drawing/2014/main" id="{671A09AD-9410-46FC-AEC8-0052CC755903}"/>
            </a:ext>
          </a:extLst>
        </xdr:cNvPr>
        <xdr:cNvCxnSpPr/>
      </xdr:nvCxnSpPr>
      <xdr:spPr>
        <a:xfrm flipV="1">
          <a:off x="10817912" y="11086011"/>
          <a:ext cx="540086" cy="972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502298</xdr:colOff>
      <xdr:row>40</xdr:row>
      <xdr:rowOff>123242</xdr:rowOff>
    </xdr:from>
    <xdr:to>
      <xdr:col>7</xdr:col>
      <xdr:colOff>502297</xdr:colOff>
      <xdr:row>40</xdr:row>
      <xdr:rowOff>132962</xdr:rowOff>
    </xdr:to>
    <xdr:cxnSp macro="">
      <xdr:nvCxnSpPr>
        <xdr:cNvPr id="4" name="ลูกศรเชื่อมต่อแบบตรง 5">
          <a:extLst>
            <a:ext uri="{FF2B5EF4-FFF2-40B4-BE49-F238E27FC236}">
              <a16:creationId xmlns="" xmlns:a16="http://schemas.microsoft.com/office/drawing/2014/main" id="{5EA0AF49-18C4-4125-8B90-9D1DC5E94D71}"/>
            </a:ext>
          </a:extLst>
        </xdr:cNvPr>
        <xdr:cNvCxnSpPr/>
      </xdr:nvCxnSpPr>
      <xdr:spPr>
        <a:xfrm flipV="1">
          <a:off x="8792858" y="11073182"/>
          <a:ext cx="502919" cy="972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495689</xdr:colOff>
      <xdr:row>109</xdr:row>
      <xdr:rowOff>106913</xdr:rowOff>
    </xdr:from>
    <xdr:to>
      <xdr:col>15</xdr:col>
      <xdr:colOff>398496</xdr:colOff>
      <xdr:row>109</xdr:row>
      <xdr:rowOff>116632</xdr:rowOff>
    </xdr:to>
    <xdr:cxnSp macro="">
      <xdr:nvCxnSpPr>
        <xdr:cNvPr id="5" name="ลูกศรเชื่อมต่อแบบตรง 12">
          <a:extLst>
            <a:ext uri="{FF2B5EF4-FFF2-40B4-BE49-F238E27FC236}">
              <a16:creationId xmlns="" xmlns:a16="http://schemas.microsoft.com/office/drawing/2014/main" id="{9121CCDF-F204-40BC-AF2B-4C1BC6CF7127}"/>
            </a:ext>
          </a:extLst>
        </xdr:cNvPr>
        <xdr:cNvCxnSpPr/>
      </xdr:nvCxnSpPr>
      <xdr:spPr>
        <a:xfrm flipV="1">
          <a:off x="8283329" y="30061133"/>
          <a:ext cx="4916767" cy="9719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115</xdr:row>
      <xdr:rowOff>126352</xdr:rowOff>
    </xdr:from>
    <xdr:to>
      <xdr:col>15</xdr:col>
      <xdr:colOff>408215</xdr:colOff>
      <xdr:row>115</xdr:row>
      <xdr:rowOff>136071</xdr:rowOff>
    </xdr:to>
    <xdr:cxnSp macro="">
      <xdr:nvCxnSpPr>
        <xdr:cNvPr id="6" name="ลูกศรเชื่อมต่อแบบตรง 13">
          <a:extLst>
            <a:ext uri="{FF2B5EF4-FFF2-40B4-BE49-F238E27FC236}">
              <a16:creationId xmlns="" xmlns:a16="http://schemas.microsoft.com/office/drawing/2014/main" id="{ED0BBD1B-7833-41F9-B939-1BF678E53FF7}"/>
            </a:ext>
          </a:extLst>
        </xdr:cNvPr>
        <xdr:cNvCxnSpPr/>
      </xdr:nvCxnSpPr>
      <xdr:spPr>
        <a:xfrm flipV="1">
          <a:off x="8290560" y="31680772"/>
          <a:ext cx="4919255" cy="9719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38</xdr:row>
      <xdr:rowOff>200025</xdr:rowOff>
    </xdr:from>
    <xdr:to>
      <xdr:col>5</xdr:col>
      <xdr:colOff>504824</xdr:colOff>
      <xdr:row>38</xdr:row>
      <xdr:rowOff>209745</xdr:rowOff>
    </xdr:to>
    <xdr:cxnSp macro="">
      <xdr:nvCxnSpPr>
        <xdr:cNvPr id="7" name="ลูกศรเชื่อมต่อแบบตรง 14">
          <a:extLst>
            <a:ext uri="{FF2B5EF4-FFF2-40B4-BE49-F238E27FC236}">
              <a16:creationId xmlns="" xmlns:a16="http://schemas.microsoft.com/office/drawing/2014/main" id="{6F034E2F-426D-477A-BF62-54639C3820D7}"/>
            </a:ext>
          </a:extLst>
        </xdr:cNvPr>
        <xdr:cNvCxnSpPr/>
      </xdr:nvCxnSpPr>
      <xdr:spPr>
        <a:xfrm flipV="1">
          <a:off x="7787640" y="10593705"/>
          <a:ext cx="504824" cy="972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38</xdr:row>
      <xdr:rowOff>142875</xdr:rowOff>
    </xdr:from>
    <xdr:to>
      <xdr:col>7</xdr:col>
      <xdr:colOff>504824</xdr:colOff>
      <xdr:row>38</xdr:row>
      <xdr:rowOff>152595</xdr:rowOff>
    </xdr:to>
    <xdr:cxnSp macro="">
      <xdr:nvCxnSpPr>
        <xdr:cNvPr id="8" name="ลูกศรเชื่อมต่อแบบตรง 15">
          <a:extLst>
            <a:ext uri="{FF2B5EF4-FFF2-40B4-BE49-F238E27FC236}">
              <a16:creationId xmlns="" xmlns:a16="http://schemas.microsoft.com/office/drawing/2014/main" id="{8759C969-9B3B-4513-8C2F-346431814082}"/>
            </a:ext>
          </a:extLst>
        </xdr:cNvPr>
        <xdr:cNvCxnSpPr/>
      </xdr:nvCxnSpPr>
      <xdr:spPr>
        <a:xfrm flipV="1">
          <a:off x="8793480" y="10536555"/>
          <a:ext cx="504824" cy="972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38</xdr:row>
      <xdr:rowOff>190500</xdr:rowOff>
    </xdr:from>
    <xdr:to>
      <xdr:col>11</xdr:col>
      <xdr:colOff>9524</xdr:colOff>
      <xdr:row>38</xdr:row>
      <xdr:rowOff>200220</xdr:rowOff>
    </xdr:to>
    <xdr:cxnSp macro="">
      <xdr:nvCxnSpPr>
        <xdr:cNvPr id="9" name="ลูกศรเชื่อมต่อแบบตรง 16">
          <a:extLst>
            <a:ext uri="{FF2B5EF4-FFF2-40B4-BE49-F238E27FC236}">
              <a16:creationId xmlns="" xmlns:a16="http://schemas.microsoft.com/office/drawing/2014/main" id="{1E84BFC9-CDD3-4739-AA77-4EC1EF57994C}"/>
            </a:ext>
          </a:extLst>
        </xdr:cNvPr>
        <xdr:cNvCxnSpPr/>
      </xdr:nvCxnSpPr>
      <xdr:spPr>
        <a:xfrm flipV="1">
          <a:off x="10370820" y="10584180"/>
          <a:ext cx="504824" cy="972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56</xdr:row>
      <xdr:rowOff>119062</xdr:rowOff>
    </xdr:from>
    <xdr:to>
      <xdr:col>8</xdr:col>
      <xdr:colOff>0</xdr:colOff>
      <xdr:row>56</xdr:row>
      <xdr:rowOff>121526</xdr:rowOff>
    </xdr:to>
    <xdr:cxnSp macro="">
      <xdr:nvCxnSpPr>
        <xdr:cNvPr id="10" name="ลูกศรเชื่อมต่อแบบตรง 18">
          <a:extLst>
            <a:ext uri="{FF2B5EF4-FFF2-40B4-BE49-F238E27FC236}">
              <a16:creationId xmlns="" xmlns:a16="http://schemas.microsoft.com/office/drawing/2014/main" id="{B1CE894C-1385-4E44-ABC7-FB68BEBAA42A}"/>
            </a:ext>
          </a:extLst>
        </xdr:cNvPr>
        <xdr:cNvCxnSpPr/>
      </xdr:nvCxnSpPr>
      <xdr:spPr>
        <a:xfrm flipV="1">
          <a:off x="8290560" y="15359062"/>
          <a:ext cx="1005840" cy="246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107157</xdr:colOff>
      <xdr:row>58</xdr:row>
      <xdr:rowOff>142875</xdr:rowOff>
    </xdr:from>
    <xdr:to>
      <xdr:col>9</xdr:col>
      <xdr:colOff>547687</xdr:colOff>
      <xdr:row>58</xdr:row>
      <xdr:rowOff>142876</xdr:rowOff>
    </xdr:to>
    <xdr:cxnSp macro="">
      <xdr:nvCxnSpPr>
        <xdr:cNvPr id="11" name="ลูกศรเชื่อมต่อแบบตรง 19">
          <a:extLst>
            <a:ext uri="{FF2B5EF4-FFF2-40B4-BE49-F238E27FC236}">
              <a16:creationId xmlns="" xmlns:a16="http://schemas.microsoft.com/office/drawing/2014/main" id="{4DFBA531-8FB2-47B1-83B4-08B39D32A49F}"/>
            </a:ext>
          </a:extLst>
        </xdr:cNvPr>
        <xdr:cNvCxnSpPr/>
      </xdr:nvCxnSpPr>
      <xdr:spPr>
        <a:xfrm flipV="1">
          <a:off x="8900637" y="16129635"/>
          <a:ext cx="146923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35719</xdr:colOff>
      <xdr:row>59</xdr:row>
      <xdr:rowOff>138907</xdr:rowOff>
    </xdr:from>
    <xdr:to>
      <xdr:col>9</xdr:col>
      <xdr:colOff>547687</xdr:colOff>
      <xdr:row>59</xdr:row>
      <xdr:rowOff>142875</xdr:rowOff>
    </xdr:to>
    <xdr:cxnSp macro="">
      <xdr:nvCxnSpPr>
        <xdr:cNvPr id="12" name="ลูกศรเชื่อมต่อแบบตรง 20">
          <a:extLst>
            <a:ext uri="{FF2B5EF4-FFF2-40B4-BE49-F238E27FC236}">
              <a16:creationId xmlns="" xmlns:a16="http://schemas.microsoft.com/office/drawing/2014/main" id="{6A39D16A-3AB4-42AC-A596-E4E8220CF82C}"/>
            </a:ext>
          </a:extLst>
        </xdr:cNvPr>
        <xdr:cNvCxnSpPr/>
      </xdr:nvCxnSpPr>
      <xdr:spPr>
        <a:xfrm>
          <a:off x="8829199" y="16392367"/>
          <a:ext cx="1540668" cy="396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68</xdr:row>
      <xdr:rowOff>111125</xdr:rowOff>
    </xdr:from>
    <xdr:to>
      <xdr:col>8</xdr:col>
      <xdr:colOff>587375</xdr:colOff>
      <xdr:row>68</xdr:row>
      <xdr:rowOff>115093</xdr:rowOff>
    </xdr:to>
    <xdr:cxnSp macro="">
      <xdr:nvCxnSpPr>
        <xdr:cNvPr id="13" name="ลูกศรเชื่อมต่อแบบตรง 21">
          <a:extLst>
            <a:ext uri="{FF2B5EF4-FFF2-40B4-BE49-F238E27FC236}">
              <a16:creationId xmlns="" xmlns:a16="http://schemas.microsoft.com/office/drawing/2014/main" id="{E0C2A254-1604-45CD-9469-0161DA14EF24}"/>
            </a:ext>
          </a:extLst>
        </xdr:cNvPr>
        <xdr:cNvCxnSpPr/>
      </xdr:nvCxnSpPr>
      <xdr:spPr>
        <a:xfrm flipV="1">
          <a:off x="9296400" y="19031585"/>
          <a:ext cx="541655" cy="396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565150</xdr:colOff>
      <xdr:row>69</xdr:row>
      <xdr:rowOff>45243</xdr:rowOff>
    </xdr:from>
    <xdr:to>
      <xdr:col>11</xdr:col>
      <xdr:colOff>31750</xdr:colOff>
      <xdr:row>69</xdr:row>
      <xdr:rowOff>47625</xdr:rowOff>
    </xdr:to>
    <xdr:cxnSp macro="">
      <xdr:nvCxnSpPr>
        <xdr:cNvPr id="14" name="ลูกศรเชื่อมต่อแบบตรง 22">
          <a:extLst>
            <a:ext uri="{FF2B5EF4-FFF2-40B4-BE49-F238E27FC236}">
              <a16:creationId xmlns="" xmlns:a16="http://schemas.microsoft.com/office/drawing/2014/main" id="{DFDD66A4-5EE0-4E3B-881D-C5D001D39A17}"/>
            </a:ext>
          </a:extLst>
        </xdr:cNvPr>
        <xdr:cNvCxnSpPr/>
      </xdr:nvCxnSpPr>
      <xdr:spPr>
        <a:xfrm>
          <a:off x="9297670" y="19232403"/>
          <a:ext cx="1600200" cy="238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61</xdr:row>
      <xdr:rowOff>119060</xdr:rowOff>
    </xdr:from>
    <xdr:to>
      <xdr:col>7</xdr:col>
      <xdr:colOff>21431</xdr:colOff>
      <xdr:row>61</xdr:row>
      <xdr:rowOff>126203</xdr:rowOff>
    </xdr:to>
    <xdr:cxnSp macro="">
      <xdr:nvCxnSpPr>
        <xdr:cNvPr id="15" name="ลูกศรเชื่อมต่อแบบตรง 23">
          <a:extLst>
            <a:ext uri="{FF2B5EF4-FFF2-40B4-BE49-F238E27FC236}">
              <a16:creationId xmlns="" xmlns:a16="http://schemas.microsoft.com/office/drawing/2014/main" id="{F199C7D3-7F84-4359-87BF-2424C79C001F}"/>
            </a:ext>
          </a:extLst>
        </xdr:cNvPr>
        <xdr:cNvCxnSpPr/>
      </xdr:nvCxnSpPr>
      <xdr:spPr>
        <a:xfrm flipV="1">
          <a:off x="8290560" y="16905920"/>
          <a:ext cx="524351" cy="714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67</xdr:row>
      <xdr:rowOff>95248</xdr:rowOff>
    </xdr:from>
    <xdr:to>
      <xdr:col>7</xdr:col>
      <xdr:colOff>21431</xdr:colOff>
      <xdr:row>67</xdr:row>
      <xdr:rowOff>102391</xdr:rowOff>
    </xdr:to>
    <xdr:cxnSp macro="">
      <xdr:nvCxnSpPr>
        <xdr:cNvPr id="16" name="ลูกศรเชื่อมต่อแบบตรง 24">
          <a:extLst>
            <a:ext uri="{FF2B5EF4-FFF2-40B4-BE49-F238E27FC236}">
              <a16:creationId xmlns="" xmlns:a16="http://schemas.microsoft.com/office/drawing/2014/main" id="{B1655FF0-43C6-4380-8287-42177412BE5C}"/>
            </a:ext>
          </a:extLst>
        </xdr:cNvPr>
        <xdr:cNvCxnSpPr/>
      </xdr:nvCxnSpPr>
      <xdr:spPr>
        <a:xfrm flipV="1">
          <a:off x="8290560" y="18749008"/>
          <a:ext cx="524351" cy="714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67</xdr:row>
      <xdr:rowOff>119060</xdr:rowOff>
    </xdr:from>
    <xdr:to>
      <xdr:col>10</xdr:col>
      <xdr:colOff>21431</xdr:colOff>
      <xdr:row>67</xdr:row>
      <xdr:rowOff>126203</xdr:rowOff>
    </xdr:to>
    <xdr:cxnSp macro="">
      <xdr:nvCxnSpPr>
        <xdr:cNvPr id="17" name="ลูกศรเชื่อมต่อแบบตรง 25">
          <a:extLst>
            <a:ext uri="{FF2B5EF4-FFF2-40B4-BE49-F238E27FC236}">
              <a16:creationId xmlns="" xmlns:a16="http://schemas.microsoft.com/office/drawing/2014/main" id="{6E2184A4-6BC9-4CCF-AA7B-E19E2CE47456}"/>
            </a:ext>
          </a:extLst>
        </xdr:cNvPr>
        <xdr:cNvCxnSpPr/>
      </xdr:nvCxnSpPr>
      <xdr:spPr>
        <a:xfrm flipV="1">
          <a:off x="9837420" y="18772820"/>
          <a:ext cx="554831" cy="714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65</xdr:row>
      <xdr:rowOff>119060</xdr:rowOff>
    </xdr:from>
    <xdr:to>
      <xdr:col>12</xdr:col>
      <xdr:colOff>21430</xdr:colOff>
      <xdr:row>65</xdr:row>
      <xdr:rowOff>126203</xdr:rowOff>
    </xdr:to>
    <xdr:cxnSp macro="">
      <xdr:nvCxnSpPr>
        <xdr:cNvPr id="18" name="ลูกศรเชื่อมต่อแบบตรง 26">
          <a:extLst>
            <a:ext uri="{FF2B5EF4-FFF2-40B4-BE49-F238E27FC236}">
              <a16:creationId xmlns="" xmlns:a16="http://schemas.microsoft.com/office/drawing/2014/main" id="{A8F85CC3-38DA-4191-B542-708978867F64}"/>
            </a:ext>
          </a:extLst>
        </xdr:cNvPr>
        <xdr:cNvCxnSpPr/>
      </xdr:nvCxnSpPr>
      <xdr:spPr>
        <a:xfrm flipV="1">
          <a:off x="10866120" y="18239420"/>
          <a:ext cx="493870" cy="714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62</xdr:row>
      <xdr:rowOff>119060</xdr:rowOff>
    </xdr:from>
    <xdr:to>
      <xdr:col>7</xdr:col>
      <xdr:colOff>21431</xdr:colOff>
      <xdr:row>62</xdr:row>
      <xdr:rowOff>126203</xdr:rowOff>
    </xdr:to>
    <xdr:cxnSp macro="">
      <xdr:nvCxnSpPr>
        <xdr:cNvPr id="19" name="ลูกศรเชื่อมต่อแบบตรง 27">
          <a:extLst>
            <a:ext uri="{FF2B5EF4-FFF2-40B4-BE49-F238E27FC236}">
              <a16:creationId xmlns="" xmlns:a16="http://schemas.microsoft.com/office/drawing/2014/main" id="{9C4086D7-6D31-4901-81E3-245E86B81E61}"/>
            </a:ext>
          </a:extLst>
        </xdr:cNvPr>
        <xdr:cNvCxnSpPr/>
      </xdr:nvCxnSpPr>
      <xdr:spPr>
        <a:xfrm flipV="1">
          <a:off x="8290560" y="17172620"/>
          <a:ext cx="524351" cy="714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63</xdr:row>
      <xdr:rowOff>95248</xdr:rowOff>
    </xdr:from>
    <xdr:to>
      <xdr:col>12</xdr:col>
      <xdr:colOff>21430</xdr:colOff>
      <xdr:row>63</xdr:row>
      <xdr:rowOff>102391</xdr:rowOff>
    </xdr:to>
    <xdr:cxnSp macro="">
      <xdr:nvCxnSpPr>
        <xdr:cNvPr id="20" name="ลูกศรเชื่อมต่อแบบตรง 28">
          <a:extLst>
            <a:ext uri="{FF2B5EF4-FFF2-40B4-BE49-F238E27FC236}">
              <a16:creationId xmlns="" xmlns:a16="http://schemas.microsoft.com/office/drawing/2014/main" id="{547467AC-6A52-4BFA-8A6A-4191A44EFA73}"/>
            </a:ext>
          </a:extLst>
        </xdr:cNvPr>
        <xdr:cNvCxnSpPr/>
      </xdr:nvCxnSpPr>
      <xdr:spPr>
        <a:xfrm flipV="1">
          <a:off x="10866120" y="17682208"/>
          <a:ext cx="493870" cy="714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66</xdr:row>
      <xdr:rowOff>119060</xdr:rowOff>
    </xdr:from>
    <xdr:to>
      <xdr:col>12</xdr:col>
      <xdr:colOff>21430</xdr:colOff>
      <xdr:row>66</xdr:row>
      <xdr:rowOff>126203</xdr:rowOff>
    </xdr:to>
    <xdr:cxnSp macro="">
      <xdr:nvCxnSpPr>
        <xdr:cNvPr id="21" name="ลูกศรเชื่อมต่อแบบตรง 29">
          <a:extLst>
            <a:ext uri="{FF2B5EF4-FFF2-40B4-BE49-F238E27FC236}">
              <a16:creationId xmlns="" xmlns:a16="http://schemas.microsoft.com/office/drawing/2014/main" id="{752AC6AC-0606-43AE-ABAB-97478934457E}"/>
            </a:ext>
          </a:extLst>
        </xdr:cNvPr>
        <xdr:cNvCxnSpPr/>
      </xdr:nvCxnSpPr>
      <xdr:spPr>
        <a:xfrm flipV="1">
          <a:off x="10866120" y="18506120"/>
          <a:ext cx="493870" cy="714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78</xdr:row>
      <xdr:rowOff>61232</xdr:rowOff>
    </xdr:from>
    <xdr:to>
      <xdr:col>16</xdr:col>
      <xdr:colOff>15875</xdr:colOff>
      <xdr:row>78</xdr:row>
      <xdr:rowOff>77107</xdr:rowOff>
    </xdr:to>
    <xdr:cxnSp macro="">
      <xdr:nvCxnSpPr>
        <xdr:cNvPr id="22" name="ลูกศรเชื่อมต่อแบบตรง 30">
          <a:extLst>
            <a:ext uri="{FF2B5EF4-FFF2-40B4-BE49-F238E27FC236}">
              <a16:creationId xmlns="" xmlns:a16="http://schemas.microsoft.com/office/drawing/2014/main" id="{BF422CA0-971C-41EB-A78B-9BA35D023B92}"/>
            </a:ext>
          </a:extLst>
        </xdr:cNvPr>
        <xdr:cNvCxnSpPr/>
      </xdr:nvCxnSpPr>
      <xdr:spPr>
        <a:xfrm flipV="1">
          <a:off x="7787640" y="21747752"/>
          <a:ext cx="5555615" cy="1587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42</xdr:row>
      <xdr:rowOff>126431</xdr:rowOff>
    </xdr:from>
    <xdr:to>
      <xdr:col>11</xdr:col>
      <xdr:colOff>639535</xdr:colOff>
      <xdr:row>42</xdr:row>
      <xdr:rowOff>136071</xdr:rowOff>
    </xdr:to>
    <xdr:cxnSp macro="">
      <xdr:nvCxnSpPr>
        <xdr:cNvPr id="23" name="ลูกศรเชื่อมต่อแบบตรง 33">
          <a:extLst>
            <a:ext uri="{FF2B5EF4-FFF2-40B4-BE49-F238E27FC236}">
              <a16:creationId xmlns="" xmlns:a16="http://schemas.microsoft.com/office/drawing/2014/main" id="{E1323D30-0A13-49D1-9AAE-B78A585B6010}"/>
            </a:ext>
          </a:extLst>
        </xdr:cNvPr>
        <xdr:cNvCxnSpPr/>
      </xdr:nvCxnSpPr>
      <xdr:spPr>
        <a:xfrm>
          <a:off x="9837420" y="11632631"/>
          <a:ext cx="1500595" cy="964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630670</xdr:colOff>
      <xdr:row>43</xdr:row>
      <xdr:rowOff>80818</xdr:rowOff>
    </xdr:from>
    <xdr:to>
      <xdr:col>13</xdr:col>
      <xdr:colOff>14432</xdr:colOff>
      <xdr:row>43</xdr:row>
      <xdr:rowOff>82406</xdr:rowOff>
    </xdr:to>
    <xdr:cxnSp macro="">
      <xdr:nvCxnSpPr>
        <xdr:cNvPr id="24" name="ลูกศรเชื่อมต่อแบบตรง 34">
          <a:extLst>
            <a:ext uri="{FF2B5EF4-FFF2-40B4-BE49-F238E27FC236}">
              <a16:creationId xmlns="" xmlns:a16="http://schemas.microsoft.com/office/drawing/2014/main" id="{28570123-D657-4675-BC09-22EEE0AF93EE}"/>
            </a:ext>
          </a:extLst>
        </xdr:cNvPr>
        <xdr:cNvCxnSpPr/>
      </xdr:nvCxnSpPr>
      <xdr:spPr>
        <a:xfrm>
          <a:off x="10864330" y="11853718"/>
          <a:ext cx="923002" cy="158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70</xdr:row>
      <xdr:rowOff>123825</xdr:rowOff>
    </xdr:from>
    <xdr:to>
      <xdr:col>16</xdr:col>
      <xdr:colOff>0</xdr:colOff>
      <xdr:row>70</xdr:row>
      <xdr:rowOff>127002</xdr:rowOff>
    </xdr:to>
    <xdr:cxnSp macro="">
      <xdr:nvCxnSpPr>
        <xdr:cNvPr id="25" name="ลูกศรเชื่อมต่อแบบตรง 35">
          <a:extLst>
            <a:ext uri="{FF2B5EF4-FFF2-40B4-BE49-F238E27FC236}">
              <a16:creationId xmlns="" xmlns:a16="http://schemas.microsoft.com/office/drawing/2014/main" id="{470A6FDC-9D13-4291-A62C-35B2BFAAD580}"/>
            </a:ext>
          </a:extLst>
        </xdr:cNvPr>
        <xdr:cNvCxnSpPr/>
      </xdr:nvCxnSpPr>
      <xdr:spPr>
        <a:xfrm flipV="1">
          <a:off x="8290560" y="19577685"/>
          <a:ext cx="5036820" cy="3177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71</xdr:row>
      <xdr:rowOff>123825</xdr:rowOff>
    </xdr:from>
    <xdr:to>
      <xdr:col>16</xdr:col>
      <xdr:colOff>0</xdr:colOff>
      <xdr:row>71</xdr:row>
      <xdr:rowOff>127003</xdr:rowOff>
    </xdr:to>
    <xdr:cxnSp macro="">
      <xdr:nvCxnSpPr>
        <xdr:cNvPr id="26" name="ลูกศรเชื่อมต่อแบบตรง 36">
          <a:extLst>
            <a:ext uri="{FF2B5EF4-FFF2-40B4-BE49-F238E27FC236}">
              <a16:creationId xmlns="" xmlns:a16="http://schemas.microsoft.com/office/drawing/2014/main" id="{BB42DA5A-0BF7-4698-A371-A0E7965A221E}"/>
            </a:ext>
          </a:extLst>
        </xdr:cNvPr>
        <xdr:cNvCxnSpPr/>
      </xdr:nvCxnSpPr>
      <xdr:spPr>
        <a:xfrm flipV="1">
          <a:off x="9837420" y="19806285"/>
          <a:ext cx="3489960" cy="317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72</xdr:row>
      <xdr:rowOff>123825</xdr:rowOff>
    </xdr:from>
    <xdr:to>
      <xdr:col>16</xdr:col>
      <xdr:colOff>0</xdr:colOff>
      <xdr:row>72</xdr:row>
      <xdr:rowOff>127003</xdr:rowOff>
    </xdr:to>
    <xdr:cxnSp macro="">
      <xdr:nvCxnSpPr>
        <xdr:cNvPr id="27" name="ลูกศรเชื่อมต่อแบบตรง 37">
          <a:extLst>
            <a:ext uri="{FF2B5EF4-FFF2-40B4-BE49-F238E27FC236}">
              <a16:creationId xmlns="" xmlns:a16="http://schemas.microsoft.com/office/drawing/2014/main" id="{96AD3E51-7775-46CB-BBD5-A983870EB9A3}"/>
            </a:ext>
          </a:extLst>
        </xdr:cNvPr>
        <xdr:cNvCxnSpPr/>
      </xdr:nvCxnSpPr>
      <xdr:spPr>
        <a:xfrm flipV="1">
          <a:off x="9837420" y="20118705"/>
          <a:ext cx="3489960" cy="317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73</xdr:row>
      <xdr:rowOff>123825</xdr:rowOff>
    </xdr:from>
    <xdr:to>
      <xdr:col>16</xdr:col>
      <xdr:colOff>0</xdr:colOff>
      <xdr:row>73</xdr:row>
      <xdr:rowOff>127003</xdr:rowOff>
    </xdr:to>
    <xdr:cxnSp macro="">
      <xdr:nvCxnSpPr>
        <xdr:cNvPr id="28" name="ลูกศรเชื่อมต่อแบบตรง 38">
          <a:extLst>
            <a:ext uri="{FF2B5EF4-FFF2-40B4-BE49-F238E27FC236}">
              <a16:creationId xmlns="" xmlns:a16="http://schemas.microsoft.com/office/drawing/2014/main" id="{75BCF231-32A8-44A1-976C-00DEBC833A57}"/>
            </a:ext>
          </a:extLst>
        </xdr:cNvPr>
        <xdr:cNvCxnSpPr/>
      </xdr:nvCxnSpPr>
      <xdr:spPr>
        <a:xfrm flipV="1">
          <a:off x="9837420" y="20431125"/>
          <a:ext cx="3489960" cy="317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798396</xdr:colOff>
      <xdr:row>1</xdr:row>
      <xdr:rowOff>53340</xdr:rowOff>
    </xdr:from>
    <xdr:ext cx="730713" cy="271356"/>
    <xdr:sp macro="" textlink="">
      <xdr:nvSpPr>
        <xdr:cNvPr id="2" name="กล่องข้อความ 1"/>
        <xdr:cNvSpPr txBox="1"/>
      </xdr:nvSpPr>
      <xdr:spPr>
        <a:xfrm>
          <a:off x="9980496" y="350520"/>
          <a:ext cx="730713" cy="27135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/>
            <a:t>แผน </a:t>
          </a:r>
          <a:r>
            <a:rPr lang="en-US" sz="1100"/>
            <a:t>CoO</a:t>
          </a:r>
          <a:endParaRPr lang="th-TH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712671</xdr:colOff>
      <xdr:row>1</xdr:row>
      <xdr:rowOff>15240</xdr:rowOff>
    </xdr:from>
    <xdr:ext cx="730713" cy="271356"/>
    <xdr:sp macro="" textlink="">
      <xdr:nvSpPr>
        <xdr:cNvPr id="2" name="กล่องข้อความ 1"/>
        <xdr:cNvSpPr txBox="1"/>
      </xdr:nvSpPr>
      <xdr:spPr>
        <a:xfrm>
          <a:off x="10268151" y="312420"/>
          <a:ext cx="730713" cy="27135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/>
            <a:t>แผน </a:t>
          </a:r>
          <a:r>
            <a:rPr lang="en-US" sz="1100"/>
            <a:t>CoO</a:t>
          </a:r>
          <a:endParaRPr lang="th-TH" sz="1100"/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59"/>
  <sheetViews>
    <sheetView view="pageBreakPreview" zoomScaleNormal="100" zoomScaleSheetLayoutView="100" workbookViewId="0">
      <selection sqref="A1:Q1"/>
    </sheetView>
  </sheetViews>
  <sheetFormatPr defaultColWidth="9" defaultRowHeight="23.25" customHeight="1" x14ac:dyDescent="0.6"/>
  <cols>
    <col min="1" max="1" width="30.69921875" style="4" customWidth="1"/>
    <col min="2" max="2" width="6" style="74" customWidth="1"/>
    <col min="3" max="3" width="6" style="4" customWidth="1"/>
    <col min="4" max="4" width="8.3984375" style="4" customWidth="1"/>
    <col min="5" max="5" width="5.69921875" style="4" customWidth="1"/>
    <col min="6" max="6" width="6.09765625" style="4" customWidth="1"/>
    <col min="7" max="8" width="5.69921875" style="4" customWidth="1"/>
    <col min="9" max="9" width="6" style="4" customWidth="1"/>
    <col min="10" max="10" width="5.69921875" style="4" customWidth="1"/>
    <col min="11" max="11" width="6" style="4" customWidth="1"/>
    <col min="12" max="16" width="5.69921875" style="4" customWidth="1"/>
    <col min="17" max="17" width="20.69921875" style="4" customWidth="1"/>
    <col min="18" max="116" width="9" style="3"/>
    <col min="117" max="16384" width="9" style="4"/>
  </cols>
  <sheetData>
    <row r="1" spans="1:116" ht="23.25" customHeight="1" x14ac:dyDescent="0.7">
      <c r="A1" s="489"/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</row>
    <row r="2" spans="1:116" s="6" customFormat="1" ht="23.25" customHeight="1" x14ac:dyDescent="0.6">
      <c r="A2" s="490" t="s">
        <v>52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</row>
    <row r="3" spans="1:116" s="6" customFormat="1" ht="23.25" customHeight="1" x14ac:dyDescent="0.6">
      <c r="A3" s="490" t="s">
        <v>12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</row>
    <row r="4" spans="1:116" s="6" customFormat="1" ht="23.25" customHeight="1" x14ac:dyDescent="0.6">
      <c r="A4" s="490" t="s">
        <v>79</v>
      </c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</row>
    <row r="6" spans="1:116" s="6" customFormat="1" ht="23.25" customHeight="1" x14ac:dyDescent="0.6">
      <c r="A6" s="491" t="s">
        <v>0</v>
      </c>
      <c r="B6" s="491" t="s">
        <v>3</v>
      </c>
      <c r="C6" s="491" t="s">
        <v>4</v>
      </c>
      <c r="D6" s="491" t="s">
        <v>1</v>
      </c>
      <c r="E6" s="7" t="s">
        <v>5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492" t="s">
        <v>6</v>
      </c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</row>
    <row r="7" spans="1:116" s="6" customFormat="1" ht="23.25" customHeight="1" x14ac:dyDescent="0.6">
      <c r="A7" s="491"/>
      <c r="B7" s="491"/>
      <c r="C7" s="491"/>
      <c r="D7" s="491"/>
      <c r="E7" s="8">
        <v>22555</v>
      </c>
      <c r="F7" s="8">
        <v>22586</v>
      </c>
      <c r="G7" s="8">
        <v>22616</v>
      </c>
      <c r="H7" s="8">
        <v>22647</v>
      </c>
      <c r="I7" s="8">
        <v>22678</v>
      </c>
      <c r="J7" s="8">
        <v>22706</v>
      </c>
      <c r="K7" s="8">
        <v>22737</v>
      </c>
      <c r="L7" s="8">
        <v>22767</v>
      </c>
      <c r="M7" s="8">
        <v>22798</v>
      </c>
      <c r="N7" s="8">
        <v>22828</v>
      </c>
      <c r="O7" s="8">
        <v>22859</v>
      </c>
      <c r="P7" s="8">
        <v>22890</v>
      </c>
      <c r="Q7" s="493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</row>
    <row r="8" spans="1:116" s="6" customFormat="1" ht="23.25" customHeight="1" x14ac:dyDescent="0.6">
      <c r="A8" s="9"/>
      <c r="B8" s="10"/>
      <c r="C8" s="10"/>
      <c r="D8" s="83">
        <f>SUM(D9:D52)</f>
        <v>1130600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</row>
    <row r="9" spans="1:116" s="17" customFormat="1" ht="23.25" customHeight="1" x14ac:dyDescent="0.6">
      <c r="A9" s="13" t="s">
        <v>53</v>
      </c>
      <c r="B9" s="14">
        <v>1</v>
      </c>
      <c r="C9" s="14" t="s">
        <v>11</v>
      </c>
      <c r="D9" s="14"/>
      <c r="E9" s="15"/>
      <c r="F9" s="14">
        <v>1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6" t="s">
        <v>55</v>
      </c>
    </row>
    <row r="10" spans="1:116" s="22" customFormat="1" ht="23.25" customHeight="1" x14ac:dyDescent="0.6">
      <c r="A10" s="18" t="s">
        <v>26</v>
      </c>
      <c r="B10" s="19"/>
      <c r="C10" s="19"/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1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</row>
    <row r="11" spans="1:116" s="22" customFormat="1" ht="23.25" customHeight="1" x14ac:dyDescent="0.6">
      <c r="A11" s="23" t="s">
        <v>50</v>
      </c>
      <c r="B11" s="24">
        <v>8</v>
      </c>
      <c r="C11" s="24" t="s">
        <v>7</v>
      </c>
      <c r="D11" s="24"/>
      <c r="E11" s="25"/>
      <c r="F11" s="26"/>
      <c r="G11" s="27" t="s">
        <v>57</v>
      </c>
      <c r="H11" s="27"/>
      <c r="I11" s="27"/>
      <c r="J11" s="25"/>
      <c r="K11" s="25"/>
      <c r="L11" s="25"/>
      <c r="M11" s="25"/>
      <c r="N11" s="25"/>
      <c r="O11" s="25"/>
      <c r="P11" s="25"/>
      <c r="Q11" s="28" t="s">
        <v>54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</row>
    <row r="12" spans="1:116" s="22" customFormat="1" ht="23.25" customHeight="1" x14ac:dyDescent="0.6">
      <c r="A12" s="23" t="s">
        <v>61</v>
      </c>
      <c r="B12" s="24">
        <v>24</v>
      </c>
      <c r="C12" s="24" t="s">
        <v>7</v>
      </c>
      <c r="D12" s="24"/>
      <c r="E12" s="25"/>
      <c r="F12" s="26"/>
      <c r="H12" s="27"/>
      <c r="I12" s="27"/>
      <c r="J12" s="25"/>
      <c r="K12" s="25"/>
      <c r="L12" s="25"/>
      <c r="M12" s="25"/>
      <c r="N12" s="25"/>
      <c r="O12" s="25"/>
      <c r="P12" s="25"/>
      <c r="Q12" s="28" t="s">
        <v>54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</row>
    <row r="13" spans="1:116" s="3" customFormat="1" ht="23.25" customHeight="1" x14ac:dyDescent="0.6">
      <c r="A13" s="77" t="s">
        <v>85</v>
      </c>
      <c r="B13" s="19"/>
      <c r="C13" s="19"/>
      <c r="D13" s="1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30"/>
    </row>
    <row r="14" spans="1:116" s="3" customFormat="1" ht="23.25" customHeight="1" x14ac:dyDescent="0.6">
      <c r="A14" s="23" t="s">
        <v>27</v>
      </c>
      <c r="B14" s="24">
        <v>8</v>
      </c>
      <c r="C14" s="24" t="s">
        <v>7</v>
      </c>
      <c r="D14" s="31"/>
      <c r="E14" s="25"/>
      <c r="F14" s="25"/>
      <c r="G14" s="27" t="s">
        <v>57</v>
      </c>
      <c r="H14" s="25"/>
      <c r="I14" s="25"/>
      <c r="J14" s="25"/>
      <c r="K14" s="25"/>
      <c r="L14" s="25"/>
      <c r="M14" s="25"/>
      <c r="N14" s="25"/>
      <c r="O14" s="25"/>
      <c r="P14" s="25"/>
      <c r="Q14" s="32" t="s">
        <v>55</v>
      </c>
    </row>
    <row r="15" spans="1:116" s="3" customFormat="1" ht="23.25" customHeight="1" x14ac:dyDescent="0.6">
      <c r="A15" s="23" t="s">
        <v>28</v>
      </c>
      <c r="B15" s="24">
        <v>8</v>
      </c>
      <c r="C15" s="24" t="s">
        <v>7</v>
      </c>
      <c r="D15" s="31">
        <f>5000*8</f>
        <v>40000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495" t="s">
        <v>84</v>
      </c>
    </row>
    <row r="16" spans="1:116" s="3" customFormat="1" ht="23.25" customHeight="1" x14ac:dyDescent="0.6">
      <c r="A16" s="33" t="s">
        <v>14</v>
      </c>
      <c r="B16" s="24"/>
      <c r="C16" s="24"/>
      <c r="D16" s="24"/>
      <c r="E16" s="25"/>
      <c r="F16" s="25"/>
      <c r="G16" s="25"/>
      <c r="H16" s="27" t="s">
        <v>57</v>
      </c>
      <c r="I16" s="27"/>
      <c r="J16" s="27"/>
      <c r="K16" s="27"/>
      <c r="L16" s="27"/>
      <c r="M16" s="25"/>
      <c r="N16" s="25"/>
      <c r="O16" s="25"/>
      <c r="P16" s="25"/>
      <c r="Q16" s="495"/>
    </row>
    <row r="17" spans="1:116" s="3" customFormat="1" ht="23.25" customHeight="1" x14ac:dyDescent="0.6">
      <c r="A17" s="33" t="s">
        <v>15</v>
      </c>
      <c r="B17" s="24"/>
      <c r="C17" s="24"/>
      <c r="D17" s="24"/>
      <c r="E17" s="25"/>
      <c r="F17" s="25"/>
      <c r="G17" s="25"/>
      <c r="H17" s="27"/>
      <c r="I17" s="27" t="s">
        <v>57</v>
      </c>
      <c r="J17" s="27"/>
      <c r="K17" s="27"/>
      <c r="L17" s="27"/>
      <c r="M17" s="27"/>
      <c r="N17" s="27"/>
      <c r="O17" s="27"/>
      <c r="P17" s="25"/>
      <c r="Q17" s="495"/>
    </row>
    <row r="18" spans="1:116" s="3" customFormat="1" ht="23.25" customHeight="1" x14ac:dyDescent="0.6">
      <c r="A18" s="33" t="s">
        <v>16</v>
      </c>
      <c r="B18" s="24"/>
      <c r="C18" s="24"/>
      <c r="D18" s="24"/>
      <c r="E18" s="25"/>
      <c r="F18" s="25"/>
      <c r="G18" s="25"/>
      <c r="H18" s="25"/>
      <c r="I18" s="25"/>
      <c r="J18" s="27" t="s">
        <v>57</v>
      </c>
      <c r="K18" s="27"/>
      <c r="L18" s="27"/>
      <c r="M18" s="27"/>
      <c r="N18" s="27"/>
      <c r="O18" s="27"/>
      <c r="P18" s="25"/>
      <c r="Q18" s="495"/>
    </row>
    <row r="19" spans="1:116" s="3" customFormat="1" ht="27" customHeight="1" x14ac:dyDescent="0.6">
      <c r="A19" s="33" t="s">
        <v>17</v>
      </c>
      <c r="B19" s="24"/>
      <c r="C19" s="24"/>
      <c r="D19" s="24"/>
      <c r="E19" s="25"/>
      <c r="F19" s="27"/>
      <c r="G19" s="27"/>
      <c r="H19" s="27"/>
      <c r="I19" s="27"/>
      <c r="J19" s="34"/>
      <c r="K19" s="27" t="s">
        <v>57</v>
      </c>
      <c r="L19" s="27"/>
      <c r="M19" s="27"/>
      <c r="N19" s="27"/>
      <c r="O19" s="27"/>
      <c r="P19" s="25"/>
      <c r="Q19" s="495"/>
    </row>
    <row r="20" spans="1:116" s="3" customFormat="1" ht="23.25" customHeight="1" x14ac:dyDescent="0.6">
      <c r="A20" s="23" t="s">
        <v>29</v>
      </c>
      <c r="B20" s="24">
        <v>8</v>
      </c>
      <c r="C20" s="24" t="s">
        <v>7</v>
      </c>
      <c r="D20" s="31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495" t="s">
        <v>83</v>
      </c>
    </row>
    <row r="21" spans="1:116" s="3" customFormat="1" ht="23.25" customHeight="1" x14ac:dyDescent="0.6">
      <c r="A21" s="33" t="s">
        <v>18</v>
      </c>
      <c r="B21" s="24"/>
      <c r="C21" s="24"/>
      <c r="D21" s="31"/>
      <c r="E21" s="25"/>
      <c r="F21" s="25"/>
      <c r="G21" s="25"/>
      <c r="H21" s="25"/>
      <c r="I21" s="25"/>
      <c r="J21" s="25" t="s">
        <v>57</v>
      </c>
      <c r="K21" s="25"/>
      <c r="L21" s="34"/>
      <c r="M21" s="27"/>
      <c r="N21" s="27"/>
      <c r="O21" s="27"/>
      <c r="P21" s="27"/>
      <c r="Q21" s="495"/>
    </row>
    <row r="22" spans="1:116" s="3" customFormat="1" ht="54.75" customHeight="1" x14ac:dyDescent="0.6">
      <c r="A22" s="33" t="s">
        <v>19</v>
      </c>
      <c r="B22" s="24"/>
      <c r="C22" s="24"/>
      <c r="D22" s="31"/>
      <c r="E22" s="25"/>
      <c r="F22" s="25"/>
      <c r="G22" s="25"/>
      <c r="H22" s="25"/>
      <c r="I22" s="25"/>
      <c r="J22" s="27"/>
      <c r="K22" s="498" t="s">
        <v>57</v>
      </c>
      <c r="L22" s="499"/>
      <c r="M22" s="500"/>
      <c r="N22" s="34"/>
      <c r="O22" s="34"/>
      <c r="P22" s="34"/>
      <c r="Q22" s="495"/>
    </row>
    <row r="23" spans="1:116" s="3" customFormat="1" ht="76.5" customHeight="1" x14ac:dyDescent="0.6">
      <c r="A23" s="23" t="s">
        <v>30</v>
      </c>
      <c r="B23" s="24">
        <v>8</v>
      </c>
      <c r="C23" s="24" t="s">
        <v>7</v>
      </c>
      <c r="D23" s="31"/>
      <c r="E23" s="25"/>
      <c r="F23" s="25"/>
      <c r="G23" s="25"/>
      <c r="H23" s="35"/>
      <c r="I23" s="36"/>
      <c r="J23" s="36"/>
      <c r="K23" s="35"/>
      <c r="L23" s="35"/>
      <c r="M23" s="25"/>
      <c r="N23" s="25"/>
      <c r="O23" s="25"/>
      <c r="P23" s="25"/>
      <c r="Q23" s="496" t="s">
        <v>82</v>
      </c>
    </row>
    <row r="24" spans="1:116" s="3" customFormat="1" ht="48.75" customHeight="1" x14ac:dyDescent="0.6">
      <c r="A24" s="33" t="s">
        <v>51</v>
      </c>
      <c r="B24" s="24"/>
      <c r="C24" s="24"/>
      <c r="D24" s="24"/>
      <c r="E24" s="25"/>
      <c r="F24" s="25"/>
      <c r="G24" s="25" t="s">
        <v>57</v>
      </c>
      <c r="H24" s="35"/>
      <c r="I24" s="35"/>
      <c r="J24" s="35"/>
      <c r="K24" s="35"/>
      <c r="L24" s="35"/>
      <c r="M24" s="25"/>
      <c r="N24" s="25"/>
      <c r="O24" s="25"/>
      <c r="P24" s="25"/>
      <c r="Q24" s="497"/>
    </row>
    <row r="25" spans="1:116" s="3" customFormat="1" ht="23.25" customHeight="1" x14ac:dyDescent="0.6">
      <c r="A25" s="23" t="s">
        <v>31</v>
      </c>
      <c r="B25" s="24">
        <v>24</v>
      </c>
      <c r="C25" s="24" t="s">
        <v>7</v>
      </c>
      <c r="D25" s="31">
        <v>120000</v>
      </c>
      <c r="E25" s="25"/>
      <c r="F25" s="37"/>
      <c r="G25" s="37"/>
      <c r="H25" s="25"/>
      <c r="I25" s="25"/>
      <c r="J25" s="25"/>
      <c r="K25" s="25"/>
      <c r="L25" s="25"/>
      <c r="M25" s="25"/>
      <c r="N25" s="25"/>
      <c r="O25" s="25"/>
      <c r="P25" s="25"/>
      <c r="Q25" s="495" t="s">
        <v>81</v>
      </c>
    </row>
    <row r="26" spans="1:116" s="3" customFormat="1" ht="23.25" customHeight="1" x14ac:dyDescent="0.6">
      <c r="A26" s="33" t="s">
        <v>9</v>
      </c>
      <c r="B26" s="24"/>
      <c r="C26" s="24"/>
      <c r="D26" s="31"/>
      <c r="E26" s="25"/>
      <c r="F26" s="37"/>
      <c r="G26" s="38" t="s">
        <v>57</v>
      </c>
      <c r="H26" s="27"/>
      <c r="I26" s="27"/>
      <c r="J26" s="27"/>
      <c r="K26" s="25"/>
      <c r="L26" s="25"/>
      <c r="M26" s="25"/>
      <c r="N26" s="25"/>
      <c r="O26" s="25"/>
      <c r="P26" s="25"/>
      <c r="Q26" s="495"/>
    </row>
    <row r="27" spans="1:116" s="3" customFormat="1" ht="23.25" customHeight="1" x14ac:dyDescent="0.6">
      <c r="A27" s="33" t="s">
        <v>58</v>
      </c>
      <c r="B27" s="24"/>
      <c r="C27" s="24"/>
      <c r="D27" s="31"/>
      <c r="E27" s="25"/>
      <c r="F27" s="37"/>
      <c r="G27" s="38" t="s">
        <v>57</v>
      </c>
      <c r="H27" s="27"/>
      <c r="I27" s="34"/>
      <c r="J27" s="27"/>
      <c r="K27" s="25"/>
      <c r="L27" s="25"/>
      <c r="M27" s="25"/>
      <c r="N27" s="25"/>
      <c r="O27" s="25"/>
      <c r="P27" s="25"/>
      <c r="Q27" s="495"/>
    </row>
    <row r="28" spans="1:116" s="3" customFormat="1" ht="57" customHeight="1" x14ac:dyDescent="0.6">
      <c r="A28" s="33" t="s">
        <v>10</v>
      </c>
      <c r="B28" s="24"/>
      <c r="C28" s="24"/>
      <c r="D28" s="31"/>
      <c r="E28" s="25"/>
      <c r="F28" s="37"/>
      <c r="G28" s="38"/>
      <c r="H28" s="27" t="s">
        <v>86</v>
      </c>
      <c r="I28" s="27" t="s">
        <v>87</v>
      </c>
      <c r="J28" s="27"/>
      <c r="K28" s="25"/>
      <c r="L28" s="25"/>
      <c r="M28" s="25"/>
      <c r="N28" s="25"/>
      <c r="O28" s="25"/>
      <c r="P28" s="25"/>
      <c r="Q28" s="495"/>
    </row>
    <row r="29" spans="1:116" s="22" customFormat="1" ht="23.25" customHeight="1" x14ac:dyDescent="0.6">
      <c r="A29" s="23" t="s">
        <v>32</v>
      </c>
      <c r="B29" s="24"/>
      <c r="C29" s="24"/>
      <c r="D29" s="24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39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</row>
    <row r="30" spans="1:116" s="22" customFormat="1" ht="37.200000000000003" x14ac:dyDescent="0.6">
      <c r="A30" s="40" t="s">
        <v>59</v>
      </c>
      <c r="B30" s="24"/>
      <c r="C30" s="24"/>
      <c r="D30" s="24"/>
      <c r="E30" s="25"/>
      <c r="F30" s="25"/>
      <c r="G30" s="81" t="s">
        <v>65</v>
      </c>
      <c r="H30" s="81"/>
      <c r="I30" s="81" t="s">
        <v>65</v>
      </c>
      <c r="J30" s="81"/>
      <c r="K30" s="81" t="s">
        <v>66</v>
      </c>
      <c r="L30" s="81"/>
      <c r="M30" s="81" t="s">
        <v>65</v>
      </c>
      <c r="N30" s="81"/>
      <c r="O30" s="25"/>
      <c r="P30" s="25"/>
      <c r="Q30" s="39" t="s">
        <v>67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</row>
    <row r="31" spans="1:116" ht="50.25" customHeight="1" x14ac:dyDescent="0.6">
      <c r="A31" s="41" t="s">
        <v>60</v>
      </c>
      <c r="B31" s="42">
        <v>8</v>
      </c>
      <c r="C31" s="42" t="s">
        <v>7</v>
      </c>
      <c r="D31" s="43">
        <v>16800</v>
      </c>
      <c r="E31" s="34"/>
      <c r="F31" s="34" t="s">
        <v>63</v>
      </c>
      <c r="G31" s="34"/>
      <c r="H31" s="34" t="s">
        <v>63</v>
      </c>
      <c r="I31" s="27"/>
      <c r="K31" s="34" t="s">
        <v>63</v>
      </c>
      <c r="M31" s="34"/>
      <c r="N31" s="34" t="s">
        <v>63</v>
      </c>
      <c r="O31" s="34"/>
      <c r="P31" s="34"/>
      <c r="Q31" s="44" t="s">
        <v>69</v>
      </c>
    </row>
    <row r="32" spans="1:116" ht="23.25" customHeight="1" x14ac:dyDescent="0.6">
      <c r="A32" s="41" t="s">
        <v>68</v>
      </c>
      <c r="B32" s="42">
        <v>8</v>
      </c>
      <c r="C32" s="42" t="s">
        <v>7</v>
      </c>
      <c r="D32" s="43">
        <v>48000</v>
      </c>
      <c r="E32" s="34"/>
      <c r="F32" s="45" t="s">
        <v>94</v>
      </c>
      <c r="G32" s="4" t="s">
        <v>93</v>
      </c>
      <c r="H32" s="45"/>
      <c r="I32" s="27" t="s">
        <v>57</v>
      </c>
      <c r="J32" s="27"/>
      <c r="K32" s="45"/>
      <c r="L32" s="34" t="s">
        <v>57</v>
      </c>
      <c r="M32" s="34"/>
      <c r="N32" s="45"/>
      <c r="O32" s="34" t="s">
        <v>57</v>
      </c>
      <c r="P32" s="34"/>
      <c r="Q32" s="44"/>
    </row>
    <row r="33" spans="1:116" ht="45.75" customHeight="1" x14ac:dyDescent="0.6">
      <c r="A33" s="41" t="s">
        <v>20</v>
      </c>
      <c r="B33" s="42">
        <v>8</v>
      </c>
      <c r="C33" s="42" t="s">
        <v>7</v>
      </c>
      <c r="D33" s="42"/>
      <c r="E33" s="46"/>
      <c r="F33" s="46"/>
      <c r="G33" s="46"/>
      <c r="H33" s="46"/>
      <c r="I33" s="46"/>
      <c r="J33" s="47"/>
      <c r="K33" s="46"/>
      <c r="L33" s="46"/>
      <c r="M33" s="46"/>
      <c r="N33" s="46"/>
      <c r="O33" s="501" t="s">
        <v>13</v>
      </c>
      <c r="P33" s="501"/>
      <c r="Q33" s="44" t="s">
        <v>56</v>
      </c>
    </row>
    <row r="34" spans="1:116" ht="45.75" customHeight="1" x14ac:dyDescent="0.6">
      <c r="A34" s="41" t="s">
        <v>91</v>
      </c>
      <c r="B34" s="42">
        <v>16</v>
      </c>
      <c r="C34" s="42" t="s">
        <v>21</v>
      </c>
      <c r="D34" s="42">
        <v>5600</v>
      </c>
      <c r="E34" s="46"/>
      <c r="F34" s="46"/>
      <c r="G34" s="46"/>
      <c r="H34" s="46"/>
      <c r="I34" s="46" t="s">
        <v>92</v>
      </c>
      <c r="J34" s="47"/>
      <c r="K34" s="46"/>
      <c r="L34" s="46"/>
      <c r="M34" s="46"/>
      <c r="N34" s="46"/>
      <c r="O34" s="48"/>
      <c r="P34" s="48"/>
      <c r="Q34" s="44"/>
    </row>
    <row r="35" spans="1:116" s="3" customFormat="1" ht="23.25" customHeight="1" x14ac:dyDescent="0.6">
      <c r="A35" s="23" t="s">
        <v>2</v>
      </c>
      <c r="B35" s="24"/>
      <c r="C35" s="24"/>
      <c r="D35" s="31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39"/>
    </row>
    <row r="36" spans="1:116" ht="23.25" customHeight="1" x14ac:dyDescent="0.6">
      <c r="A36" s="41" t="s">
        <v>34</v>
      </c>
      <c r="B36" s="42">
        <v>12</v>
      </c>
      <c r="C36" s="42" t="s">
        <v>11</v>
      </c>
      <c r="D36" s="42">
        <f>(1900*8)+(9950*8)</f>
        <v>94800</v>
      </c>
      <c r="E36" s="501" t="s">
        <v>13</v>
      </c>
      <c r="F36" s="501"/>
      <c r="G36" s="501"/>
      <c r="H36" s="501"/>
      <c r="I36" s="501"/>
      <c r="J36" s="501"/>
      <c r="K36" s="501"/>
      <c r="L36" s="501"/>
      <c r="M36" s="501"/>
      <c r="N36" s="501"/>
      <c r="O36" s="501"/>
      <c r="P36" s="501"/>
      <c r="Q36" s="44" t="s">
        <v>88</v>
      </c>
    </row>
    <row r="37" spans="1:116" ht="23.25" customHeight="1" x14ac:dyDescent="0.6">
      <c r="A37" s="41" t="s">
        <v>33</v>
      </c>
      <c r="B37" s="42">
        <v>12</v>
      </c>
      <c r="C37" s="42" t="s">
        <v>11</v>
      </c>
      <c r="D37" s="42"/>
      <c r="E37" s="501" t="s">
        <v>13</v>
      </c>
      <c r="F37" s="501"/>
      <c r="G37" s="501"/>
      <c r="H37" s="501"/>
      <c r="I37" s="501"/>
      <c r="J37" s="501"/>
      <c r="K37" s="501"/>
      <c r="L37" s="501"/>
      <c r="M37" s="501"/>
      <c r="N37" s="501"/>
      <c r="O37" s="501"/>
      <c r="P37" s="501"/>
      <c r="Q37" s="44" t="s">
        <v>8</v>
      </c>
    </row>
    <row r="38" spans="1:116" ht="158.25" customHeight="1" x14ac:dyDescent="0.6">
      <c r="A38" s="41" t="s">
        <v>35</v>
      </c>
      <c r="B38" s="42">
        <v>8</v>
      </c>
      <c r="C38" s="42" t="s">
        <v>7</v>
      </c>
      <c r="D38" s="2">
        <f>(20000*8)+24000</f>
        <v>184000</v>
      </c>
      <c r="E38" s="1"/>
      <c r="F38" s="1"/>
      <c r="G38" s="1"/>
      <c r="H38" s="1"/>
      <c r="I38" s="1"/>
      <c r="J38" s="1"/>
      <c r="K38" s="78">
        <v>8</v>
      </c>
      <c r="L38" s="79" t="s">
        <v>64</v>
      </c>
      <c r="M38" s="80" t="s">
        <v>80</v>
      </c>
      <c r="N38" s="1">
        <v>7</v>
      </c>
      <c r="O38" s="1"/>
      <c r="P38" s="1"/>
      <c r="Q38" s="49" t="s">
        <v>89</v>
      </c>
    </row>
    <row r="39" spans="1:116" ht="23.25" customHeight="1" x14ac:dyDescent="0.6">
      <c r="A39" s="41" t="s">
        <v>36</v>
      </c>
      <c r="B39" s="42">
        <v>8</v>
      </c>
      <c r="C39" s="42" t="s">
        <v>7</v>
      </c>
      <c r="D39" s="42"/>
      <c r="E39" s="501" t="s">
        <v>13</v>
      </c>
      <c r="F39" s="501"/>
      <c r="G39" s="501"/>
      <c r="H39" s="501"/>
      <c r="I39" s="501"/>
      <c r="J39" s="501"/>
      <c r="K39" s="501"/>
      <c r="L39" s="501"/>
      <c r="M39" s="501"/>
      <c r="N39" s="501"/>
      <c r="O39" s="501"/>
      <c r="P39" s="501"/>
      <c r="Q39" s="44" t="s">
        <v>8</v>
      </c>
    </row>
    <row r="40" spans="1:116" s="3" customFormat="1" ht="120.75" customHeight="1" x14ac:dyDescent="0.6">
      <c r="A40" s="23" t="s">
        <v>37</v>
      </c>
      <c r="B40" s="24">
        <f>240+160+16+800</f>
        <v>1216</v>
      </c>
      <c r="C40" s="24" t="s">
        <v>21</v>
      </c>
      <c r="D40" s="31">
        <f>144000+32000+96000+312400</f>
        <v>584400</v>
      </c>
      <c r="E40" s="25"/>
      <c r="F40" s="498" t="s">
        <v>57</v>
      </c>
      <c r="G40" s="499"/>
      <c r="H40" s="499"/>
      <c r="I40" s="499"/>
      <c r="J40" s="499"/>
      <c r="K40" s="499"/>
      <c r="L40" s="499"/>
      <c r="M40" s="499"/>
      <c r="N40" s="500"/>
      <c r="O40" s="27"/>
      <c r="P40" s="25"/>
      <c r="Q40" s="32" t="s">
        <v>90</v>
      </c>
    </row>
    <row r="41" spans="1:116" s="3" customFormat="1" ht="23.25" customHeight="1" x14ac:dyDescent="0.6">
      <c r="A41" s="82" t="s">
        <v>38</v>
      </c>
      <c r="B41" s="50"/>
      <c r="C41" s="26"/>
      <c r="D41" s="26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2"/>
    </row>
    <row r="42" spans="1:116" s="59" customFormat="1" ht="47.25" customHeight="1" x14ac:dyDescent="0.6">
      <c r="A42" s="53" t="s">
        <v>39</v>
      </c>
      <c r="B42" s="54">
        <v>8</v>
      </c>
      <c r="C42" s="54" t="s">
        <v>7</v>
      </c>
      <c r="D42" s="55"/>
      <c r="E42" s="56"/>
      <c r="F42" s="56"/>
      <c r="G42" s="494" t="s">
        <v>13</v>
      </c>
      <c r="H42" s="494"/>
      <c r="I42" s="494"/>
      <c r="J42" s="494"/>
      <c r="K42" s="56"/>
      <c r="L42" s="56"/>
      <c r="M42" s="56"/>
      <c r="N42" s="56"/>
      <c r="O42" s="56"/>
      <c r="P42" s="56"/>
      <c r="Q42" s="57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</row>
    <row r="43" spans="1:116" s="65" customFormat="1" ht="23.25" customHeight="1" x14ac:dyDescent="0.55000000000000004">
      <c r="A43" s="60" t="s">
        <v>43</v>
      </c>
      <c r="B43" s="61">
        <v>8</v>
      </c>
      <c r="C43" s="61" t="s">
        <v>7</v>
      </c>
      <c r="D43" s="62">
        <v>32000</v>
      </c>
      <c r="E43" s="63"/>
      <c r="F43" s="63"/>
      <c r="G43" s="63"/>
      <c r="H43" s="63"/>
      <c r="I43" s="63"/>
      <c r="J43" s="63" t="s">
        <v>57</v>
      </c>
      <c r="K43" s="63"/>
      <c r="L43" s="63"/>
      <c r="M43" s="63"/>
      <c r="N43" s="63"/>
      <c r="O43" s="63"/>
      <c r="P43" s="63"/>
      <c r="Q43" s="503" t="s">
        <v>78</v>
      </c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</row>
    <row r="44" spans="1:116" s="65" customFormat="1" ht="23.25" customHeight="1" x14ac:dyDescent="0.55000000000000004">
      <c r="A44" s="60" t="s">
        <v>44</v>
      </c>
      <c r="B44" s="61"/>
      <c r="C44" s="61"/>
      <c r="D44" s="62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50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</row>
    <row r="45" spans="1:116" s="65" customFormat="1" ht="23.25" customHeight="1" x14ac:dyDescent="0.55000000000000004">
      <c r="A45" s="60" t="s">
        <v>45</v>
      </c>
      <c r="B45" s="61">
        <v>8</v>
      </c>
      <c r="C45" s="61" t="s">
        <v>7</v>
      </c>
      <c r="D45" s="62"/>
      <c r="E45" s="89"/>
      <c r="F45" s="89"/>
      <c r="G45" s="508" t="s">
        <v>57</v>
      </c>
      <c r="H45" s="508"/>
      <c r="I45" s="508"/>
      <c r="J45" s="508"/>
      <c r="K45" s="508"/>
      <c r="L45" s="508"/>
      <c r="M45" s="508"/>
      <c r="N45" s="508"/>
      <c r="O45" s="508"/>
      <c r="P45" s="509"/>
      <c r="Q45" s="50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</row>
    <row r="46" spans="1:116" s="65" customFormat="1" ht="23.25" customHeight="1" x14ac:dyDescent="0.55000000000000004">
      <c r="A46" s="60" t="s">
        <v>46</v>
      </c>
      <c r="B46" s="61"/>
      <c r="C46" s="61"/>
      <c r="D46" s="62"/>
      <c r="E46" s="63"/>
      <c r="F46" s="63"/>
      <c r="G46" s="507" t="s">
        <v>57</v>
      </c>
      <c r="H46" s="508"/>
      <c r="I46" s="508"/>
      <c r="J46" s="508"/>
      <c r="K46" s="508"/>
      <c r="L46" s="508"/>
      <c r="M46" s="508"/>
      <c r="N46" s="508"/>
      <c r="O46" s="508"/>
      <c r="P46" s="509"/>
      <c r="Q46" s="50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</row>
    <row r="47" spans="1:116" s="65" customFormat="1" ht="23.25" customHeight="1" x14ac:dyDescent="0.55000000000000004">
      <c r="A47" s="66" t="s">
        <v>47</v>
      </c>
      <c r="B47" s="61"/>
      <c r="C47" s="61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50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</row>
    <row r="48" spans="1:116" s="65" customFormat="1" ht="23.25" customHeight="1" x14ac:dyDescent="0.55000000000000004">
      <c r="A48" s="66" t="s">
        <v>48</v>
      </c>
      <c r="B48" s="61"/>
      <c r="C48" s="61"/>
      <c r="D48" s="62"/>
      <c r="E48" s="63"/>
      <c r="F48" s="63"/>
      <c r="G48" s="63"/>
      <c r="H48" s="63"/>
      <c r="J48" s="63" t="s">
        <v>57</v>
      </c>
      <c r="K48" s="63"/>
      <c r="L48" s="63"/>
      <c r="M48" s="63"/>
      <c r="N48" s="63"/>
      <c r="O48" s="63"/>
      <c r="P48" s="63"/>
      <c r="Q48" s="50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</row>
    <row r="49" spans="1:116" s="65" customFormat="1" ht="23.25" customHeight="1" x14ac:dyDescent="0.55000000000000004">
      <c r="A49" s="66" t="s">
        <v>49</v>
      </c>
      <c r="B49" s="61"/>
      <c r="C49" s="61"/>
      <c r="D49" s="62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50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</row>
    <row r="50" spans="1:116" s="6" customFormat="1" ht="23.25" customHeight="1" x14ac:dyDescent="0.6">
      <c r="A50" s="67" t="s">
        <v>40</v>
      </c>
      <c r="B50" s="68"/>
      <c r="C50" s="69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1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</row>
    <row r="51" spans="1:116" ht="23.25" customHeight="1" x14ac:dyDescent="0.6">
      <c r="A51" s="41" t="s">
        <v>41</v>
      </c>
      <c r="B51" s="42">
        <v>12</v>
      </c>
      <c r="C51" s="42" t="s">
        <v>11</v>
      </c>
      <c r="D51" s="72">
        <v>5000</v>
      </c>
      <c r="E51" s="505" t="s">
        <v>22</v>
      </c>
      <c r="F51" s="505"/>
      <c r="G51" s="505"/>
      <c r="H51" s="505"/>
      <c r="I51" s="505"/>
      <c r="J51" s="505"/>
      <c r="K51" s="505"/>
      <c r="L51" s="505"/>
      <c r="M51" s="505"/>
      <c r="N51" s="505"/>
      <c r="O51" s="505"/>
      <c r="P51" s="505"/>
      <c r="Q51" s="44" t="s">
        <v>25</v>
      </c>
    </row>
    <row r="52" spans="1:116" ht="23.25" customHeight="1" x14ac:dyDescent="0.6">
      <c r="A52" s="41" t="s">
        <v>42</v>
      </c>
      <c r="B52" s="42">
        <v>1</v>
      </c>
      <c r="C52" s="42" t="s">
        <v>11</v>
      </c>
      <c r="D52" s="73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501" t="s">
        <v>13</v>
      </c>
      <c r="P52" s="501"/>
      <c r="Q52" s="44" t="s">
        <v>23</v>
      </c>
    </row>
    <row r="53" spans="1:116" ht="23.25" customHeight="1" x14ac:dyDescent="0.6">
      <c r="C53" s="74"/>
      <c r="D53" s="75"/>
      <c r="E53" s="75"/>
      <c r="F53" s="75"/>
      <c r="G53" s="74"/>
      <c r="H53" s="74"/>
      <c r="I53" s="506"/>
      <c r="J53" s="506"/>
      <c r="K53" s="506"/>
      <c r="L53" s="506"/>
      <c r="M53" s="506"/>
      <c r="N53" s="506"/>
    </row>
    <row r="54" spans="1:116" ht="23.25" customHeight="1" x14ac:dyDescent="0.6">
      <c r="B54" s="74">
        <v>1</v>
      </c>
      <c r="C54" s="74" t="s">
        <v>24</v>
      </c>
      <c r="D54" s="502" t="s">
        <v>70</v>
      </c>
      <c r="E54" s="502"/>
      <c r="F54" s="502"/>
      <c r="G54" s="74">
        <v>2</v>
      </c>
      <c r="H54" s="74" t="s">
        <v>24</v>
      </c>
      <c r="I54" s="76" t="s">
        <v>71</v>
      </c>
      <c r="J54" s="76"/>
      <c r="K54" s="76"/>
      <c r="L54" s="74">
        <v>3</v>
      </c>
      <c r="M54" s="74" t="s">
        <v>24</v>
      </c>
      <c r="N54" s="75" t="s">
        <v>72</v>
      </c>
    </row>
    <row r="55" spans="1:116" ht="23.25" customHeight="1" x14ac:dyDescent="0.6">
      <c r="B55" s="74">
        <v>4</v>
      </c>
      <c r="C55" s="74" t="s">
        <v>24</v>
      </c>
      <c r="D55" s="75" t="s">
        <v>73</v>
      </c>
      <c r="E55" s="75"/>
      <c r="F55" s="75"/>
      <c r="G55" s="74">
        <v>5</v>
      </c>
      <c r="H55" s="74" t="s">
        <v>24</v>
      </c>
      <c r="I55" s="76" t="s">
        <v>74</v>
      </c>
      <c r="J55" s="76"/>
      <c r="K55" s="76"/>
      <c r="L55" s="74">
        <v>6</v>
      </c>
      <c r="M55" s="74" t="s">
        <v>24</v>
      </c>
      <c r="N55" s="75" t="s">
        <v>75</v>
      </c>
    </row>
    <row r="56" spans="1:116" ht="23.25" customHeight="1" x14ac:dyDescent="0.6">
      <c r="B56" s="74">
        <v>7</v>
      </c>
      <c r="C56" s="74" t="s">
        <v>24</v>
      </c>
      <c r="D56" s="502" t="s">
        <v>76</v>
      </c>
      <c r="E56" s="502"/>
      <c r="F56" s="502"/>
      <c r="G56" s="74">
        <v>8</v>
      </c>
      <c r="H56" s="74" t="s">
        <v>24</v>
      </c>
      <c r="I56" s="76" t="s">
        <v>77</v>
      </c>
      <c r="J56" s="76"/>
      <c r="K56" s="76"/>
      <c r="L56" s="74"/>
      <c r="M56" s="74"/>
      <c r="N56" s="75"/>
    </row>
    <row r="57" spans="1:116" ht="23.25" customHeight="1" x14ac:dyDescent="0.6">
      <c r="B57" s="4"/>
      <c r="G57" s="74"/>
      <c r="H57" s="74"/>
      <c r="I57" s="76"/>
      <c r="J57" s="76"/>
      <c r="K57" s="76"/>
      <c r="L57" s="76"/>
      <c r="M57" s="76"/>
      <c r="N57" s="76"/>
    </row>
    <row r="58" spans="1:116" ht="23.25" customHeight="1" x14ac:dyDescent="0.6">
      <c r="C58" s="74"/>
      <c r="D58" s="502"/>
      <c r="E58" s="502"/>
      <c r="F58" s="502"/>
      <c r="G58" s="74"/>
      <c r="H58" s="74"/>
      <c r="I58" s="502"/>
      <c r="J58" s="502"/>
      <c r="K58" s="502"/>
      <c r="L58" s="502"/>
      <c r="M58" s="502"/>
      <c r="N58" s="502"/>
    </row>
    <row r="59" spans="1:116" ht="23.25" customHeight="1" x14ac:dyDescent="0.6">
      <c r="C59" s="74"/>
      <c r="D59" s="502"/>
      <c r="E59" s="502"/>
      <c r="F59" s="502"/>
      <c r="G59" s="74"/>
      <c r="H59" s="74"/>
      <c r="I59" s="502"/>
      <c r="J59" s="502"/>
      <c r="K59" s="502"/>
      <c r="L59" s="502"/>
      <c r="M59" s="502"/>
      <c r="N59" s="502"/>
    </row>
  </sheetData>
  <mergeCells count="32">
    <mergeCell ref="D58:F58"/>
    <mergeCell ref="I58:N58"/>
    <mergeCell ref="D59:F59"/>
    <mergeCell ref="I59:N59"/>
    <mergeCell ref="Q43:Q49"/>
    <mergeCell ref="E51:P51"/>
    <mergeCell ref="O52:P52"/>
    <mergeCell ref="I53:N53"/>
    <mergeCell ref="D54:F54"/>
    <mergeCell ref="D56:F56"/>
    <mergeCell ref="G46:P46"/>
    <mergeCell ref="G45:P45"/>
    <mergeCell ref="G42:J42"/>
    <mergeCell ref="Q15:Q19"/>
    <mergeCell ref="Q20:Q22"/>
    <mergeCell ref="Q23:Q24"/>
    <mergeCell ref="Q25:Q28"/>
    <mergeCell ref="K22:M22"/>
    <mergeCell ref="O33:P33"/>
    <mergeCell ref="E36:P36"/>
    <mergeCell ref="E37:P37"/>
    <mergeCell ref="E39:P39"/>
    <mergeCell ref="F40:N40"/>
    <mergeCell ref="A1:Q1"/>
    <mergeCell ref="A2:Q2"/>
    <mergeCell ref="A3:Q3"/>
    <mergeCell ref="A4:Q4"/>
    <mergeCell ref="A6:A7"/>
    <mergeCell ref="B6:B7"/>
    <mergeCell ref="C6:C7"/>
    <mergeCell ref="D6:D7"/>
    <mergeCell ref="Q6:Q7"/>
  </mergeCells>
  <pageMargins left="0.70866141732283472" right="0.70866141732283472" top="0.47244094488188981" bottom="0.54" header="0.31496062992125984" footer="0.31496062992125984"/>
  <pageSetup paperSize="9" scale="86" fitToHeight="0" orientation="landscape" r:id="rId1"/>
  <headerFooter>
    <oddHeader>&amp;Rตัวอย่างแผน CoO หน้าที่  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0"/>
  <sheetViews>
    <sheetView workbookViewId="0">
      <selection sqref="A1:XFD1048576"/>
    </sheetView>
  </sheetViews>
  <sheetFormatPr defaultRowHeight="24.6" x14ac:dyDescent="0.7"/>
  <cols>
    <col min="1" max="1" width="2.09765625" bestFit="1" customWidth="1"/>
    <col min="2" max="2" width="58.69921875" style="175" customWidth="1"/>
    <col min="3" max="3" width="4.5" style="176" bestFit="1" customWidth="1"/>
    <col min="4" max="4" width="5.19921875" style="176" bestFit="1" customWidth="1"/>
    <col min="5" max="5" width="10.8984375" style="177" bestFit="1" customWidth="1"/>
    <col min="6" max="6" width="10.8984375" style="178" hidden="1" customWidth="1"/>
    <col min="7" max="7" width="9.09765625" style="178" hidden="1" customWidth="1"/>
    <col min="8" max="8" width="7.5" style="178" hidden="1" customWidth="1"/>
    <col min="9" max="10" width="6.5" style="178" hidden="1" customWidth="1"/>
    <col min="11" max="11" width="8.5" style="178" hidden="1" customWidth="1"/>
    <col min="12" max="12" width="7.8984375" style="178" hidden="1" customWidth="1"/>
    <col min="13" max="13" width="7.5" style="178" hidden="1" customWidth="1"/>
    <col min="14" max="15" width="5.09765625" style="178" hidden="1" customWidth="1"/>
    <col min="16" max="16" width="9.59765625" style="178" hidden="1" customWidth="1"/>
    <col min="17" max="18" width="7.5" style="178" hidden="1" customWidth="1"/>
    <col min="19" max="19" width="6.5" style="178" hidden="1" customWidth="1"/>
    <col min="20" max="20" width="5.8984375" style="179" bestFit="1" customWidth="1"/>
    <col min="21" max="21" width="6.3984375" style="179" bestFit="1" customWidth="1"/>
    <col min="22" max="22" width="6.5" style="179" bestFit="1" customWidth="1"/>
    <col min="23" max="23" width="6" style="179" bestFit="1" customWidth="1"/>
    <col min="24" max="24" width="6.5" style="179" bestFit="1" customWidth="1"/>
    <col min="25" max="25" width="7.09765625" style="179" bestFit="1" customWidth="1"/>
    <col min="26" max="26" width="6.5" style="179" bestFit="1" customWidth="1"/>
    <col min="27" max="27" width="6.3984375" style="175" bestFit="1" customWidth="1"/>
    <col min="28" max="28" width="6.5" style="92" bestFit="1" customWidth="1"/>
    <col min="29" max="29" width="5.8984375" style="92" bestFit="1" customWidth="1"/>
    <col min="30" max="30" width="6.19921875" bestFit="1" customWidth="1"/>
    <col min="31" max="31" width="5.8984375" bestFit="1" customWidth="1"/>
    <col min="32" max="32" width="25.5" customWidth="1"/>
  </cols>
  <sheetData>
    <row r="1" spans="1:32" s="90" customFormat="1" ht="30" x14ac:dyDescent="0.85">
      <c r="A1" s="490" t="s">
        <v>95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90"/>
    </row>
    <row r="2" spans="1:32" s="90" customFormat="1" ht="30" x14ac:dyDescent="0.85">
      <c r="A2" s="490" t="s">
        <v>96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0"/>
      <c r="AE2" s="490"/>
      <c r="AF2" s="490"/>
    </row>
    <row r="3" spans="1:32" s="92" customFormat="1" ht="24.6" customHeight="1" x14ac:dyDescent="0.7">
      <c r="A3" s="491" t="s">
        <v>0</v>
      </c>
      <c r="B3" s="491"/>
      <c r="C3" s="491" t="s">
        <v>97</v>
      </c>
      <c r="D3" s="491"/>
      <c r="E3" s="491"/>
      <c r="F3" s="9" t="s">
        <v>98</v>
      </c>
      <c r="G3" s="72" t="s">
        <v>99</v>
      </c>
      <c r="H3" s="9" t="s">
        <v>100</v>
      </c>
      <c r="I3" s="9" t="s">
        <v>101</v>
      </c>
      <c r="J3" s="9" t="s">
        <v>102</v>
      </c>
      <c r="K3" s="9" t="s">
        <v>103</v>
      </c>
      <c r="L3" s="9" t="s">
        <v>104</v>
      </c>
      <c r="M3" s="9" t="s">
        <v>105</v>
      </c>
      <c r="N3" s="9" t="s">
        <v>106</v>
      </c>
      <c r="O3" s="9" t="s">
        <v>107</v>
      </c>
      <c r="P3" s="9" t="s">
        <v>108</v>
      </c>
      <c r="Q3" s="9" t="s">
        <v>109</v>
      </c>
      <c r="R3" s="9" t="s">
        <v>110</v>
      </c>
      <c r="S3" s="91" t="s">
        <v>111</v>
      </c>
      <c r="T3" s="7" t="s">
        <v>5</v>
      </c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492" t="s">
        <v>6</v>
      </c>
    </row>
    <row r="4" spans="1:32" s="92" customFormat="1" ht="24.6" customHeight="1" x14ac:dyDescent="0.7">
      <c r="A4" s="491"/>
      <c r="B4" s="491"/>
      <c r="C4" s="93" t="s">
        <v>112</v>
      </c>
      <c r="D4" s="93" t="s">
        <v>4</v>
      </c>
      <c r="E4" s="94" t="s">
        <v>1</v>
      </c>
      <c r="F4" s="95"/>
      <c r="G4" s="95" t="s">
        <v>112</v>
      </c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11">
        <v>22555</v>
      </c>
      <c r="U4" s="11">
        <v>22586</v>
      </c>
      <c r="V4" s="11">
        <v>22616</v>
      </c>
      <c r="W4" s="11">
        <v>22647</v>
      </c>
      <c r="X4" s="11">
        <v>22678</v>
      </c>
      <c r="Y4" s="11">
        <v>22706</v>
      </c>
      <c r="Z4" s="11">
        <v>22737</v>
      </c>
      <c r="AA4" s="11">
        <v>22767</v>
      </c>
      <c r="AB4" s="11">
        <v>22798</v>
      </c>
      <c r="AC4" s="11">
        <v>22828</v>
      </c>
      <c r="AD4" s="11">
        <v>22859</v>
      </c>
      <c r="AE4" s="11">
        <v>22890</v>
      </c>
      <c r="AF4" s="493"/>
    </row>
    <row r="5" spans="1:32" s="92" customFormat="1" ht="24.6" customHeight="1" x14ac:dyDescent="0.7">
      <c r="A5" s="84"/>
      <c r="B5" s="85"/>
      <c r="C5" s="93"/>
      <c r="D5" s="93"/>
      <c r="E5" s="96">
        <v>427380</v>
      </c>
      <c r="F5" s="97">
        <f t="shared" ref="F5:S5" si="0">SUM(F7:F52)</f>
        <v>92900</v>
      </c>
      <c r="G5" s="97">
        <f t="shared" si="0"/>
        <v>19400</v>
      </c>
      <c r="H5" s="97">
        <f t="shared" si="0"/>
        <v>6600</v>
      </c>
      <c r="I5" s="97">
        <f t="shared" si="0"/>
        <v>1000</v>
      </c>
      <c r="J5" s="97">
        <f t="shared" si="0"/>
        <v>1320</v>
      </c>
      <c r="K5" s="97">
        <f t="shared" si="0"/>
        <v>100000</v>
      </c>
      <c r="L5" s="97">
        <f t="shared" si="0"/>
        <v>25000</v>
      </c>
      <c r="M5" s="97">
        <f t="shared" si="0"/>
        <v>0</v>
      </c>
      <c r="N5" s="97">
        <f t="shared" si="0"/>
        <v>0</v>
      </c>
      <c r="O5" s="97">
        <f t="shared" si="0"/>
        <v>0</v>
      </c>
      <c r="P5" s="97">
        <f t="shared" si="0"/>
        <v>9900</v>
      </c>
      <c r="Q5" s="97">
        <f t="shared" si="0"/>
        <v>20000</v>
      </c>
      <c r="R5" s="97">
        <f t="shared" si="0"/>
        <v>9950</v>
      </c>
      <c r="S5" s="97">
        <f t="shared" si="0"/>
        <v>0</v>
      </c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98" t="s">
        <v>55</v>
      </c>
    </row>
    <row r="6" spans="1:32" s="104" customFormat="1" x14ac:dyDescent="0.25">
      <c r="A6" s="99" t="s">
        <v>113</v>
      </c>
      <c r="B6" s="100" t="s">
        <v>114</v>
      </c>
      <c r="C6" s="101"/>
      <c r="D6" s="101"/>
      <c r="E6" s="102">
        <f t="shared" ref="E6:E51" si="1">SUM(F6:S6)</f>
        <v>0</v>
      </c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41" t="s">
        <v>115</v>
      </c>
    </row>
    <row r="7" spans="1:32" s="112" customFormat="1" ht="21" x14ac:dyDescent="0.25">
      <c r="A7" s="105"/>
      <c r="B7" s="106" t="s">
        <v>116</v>
      </c>
      <c r="C7" s="107">
        <v>1</v>
      </c>
      <c r="D7" s="107" t="s">
        <v>7</v>
      </c>
      <c r="E7" s="96">
        <v>4800</v>
      </c>
      <c r="F7" s="108">
        <v>3000</v>
      </c>
      <c r="G7" s="108">
        <v>1000</v>
      </c>
      <c r="H7" s="108"/>
      <c r="I7" s="108"/>
      <c r="J7" s="108"/>
      <c r="K7" s="109"/>
      <c r="L7" s="108"/>
      <c r="M7" s="109"/>
      <c r="N7" s="108"/>
      <c r="O7" s="108"/>
      <c r="P7" s="109"/>
      <c r="Q7" s="108"/>
      <c r="R7" s="108"/>
      <c r="S7" s="108"/>
      <c r="T7" s="110"/>
      <c r="U7" s="27" t="s">
        <v>117</v>
      </c>
      <c r="V7" s="27">
        <v>8</v>
      </c>
      <c r="W7" s="27" t="s">
        <v>118</v>
      </c>
      <c r="X7" s="27"/>
      <c r="Y7" s="25"/>
      <c r="Z7" s="25"/>
      <c r="AA7" s="25"/>
      <c r="AB7" s="25"/>
      <c r="AC7" s="25"/>
      <c r="AD7" s="25"/>
      <c r="AE7" s="25"/>
      <c r="AF7" s="111" t="s">
        <v>54</v>
      </c>
    </row>
    <row r="8" spans="1:32" s="113" customFormat="1" ht="21" x14ac:dyDescent="0.25">
      <c r="A8" s="105"/>
      <c r="B8" s="106" t="s">
        <v>119</v>
      </c>
      <c r="C8" s="107">
        <v>3</v>
      </c>
      <c r="D8" s="107" t="s">
        <v>7</v>
      </c>
      <c r="E8" s="96">
        <f t="shared" si="1"/>
        <v>15000</v>
      </c>
      <c r="F8" s="108">
        <v>15000</v>
      </c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10"/>
      <c r="U8" s="27" t="s">
        <v>57</v>
      </c>
      <c r="V8" s="27"/>
      <c r="W8" s="27"/>
      <c r="X8" s="27"/>
      <c r="Y8" s="25"/>
      <c r="Z8" s="25"/>
      <c r="AA8" s="25"/>
      <c r="AB8" s="25"/>
      <c r="AC8" s="25"/>
      <c r="AD8" s="25"/>
      <c r="AE8" s="25"/>
      <c r="AF8" s="111" t="s">
        <v>54</v>
      </c>
    </row>
    <row r="9" spans="1:32" s="113" customFormat="1" ht="21" x14ac:dyDescent="0.25">
      <c r="A9" s="105"/>
      <c r="B9" s="106" t="s">
        <v>120</v>
      </c>
      <c r="C9" s="107">
        <v>1</v>
      </c>
      <c r="D9" s="107" t="s">
        <v>21</v>
      </c>
      <c r="E9" s="96">
        <v>300</v>
      </c>
      <c r="F9" s="108"/>
      <c r="G9" s="108"/>
      <c r="H9" s="108">
        <v>4800</v>
      </c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114" t="s">
        <v>121</v>
      </c>
    </row>
    <row r="10" spans="1:32" s="113" customFormat="1" ht="24" customHeight="1" x14ac:dyDescent="0.25">
      <c r="A10" s="105"/>
      <c r="B10" s="106" t="s">
        <v>122</v>
      </c>
      <c r="C10" s="107"/>
      <c r="D10" s="107"/>
      <c r="E10" s="96">
        <f t="shared" si="1"/>
        <v>0</v>
      </c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115" t="s">
        <v>123</v>
      </c>
    </row>
    <row r="11" spans="1:32" s="113" customFormat="1" ht="24" customHeight="1" x14ac:dyDescent="0.25">
      <c r="A11" s="105"/>
      <c r="B11" s="106" t="s">
        <v>124</v>
      </c>
      <c r="C11" s="107">
        <v>1</v>
      </c>
      <c r="D11" s="107" t="s">
        <v>7</v>
      </c>
      <c r="E11" s="96">
        <f t="shared" si="1"/>
        <v>1000</v>
      </c>
      <c r="F11" s="108"/>
      <c r="G11" s="108"/>
      <c r="H11" s="108"/>
      <c r="I11" s="108">
        <v>1000</v>
      </c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25"/>
      <c r="U11" s="25"/>
      <c r="V11" s="25"/>
      <c r="W11" s="536" t="s">
        <v>125</v>
      </c>
      <c r="X11" s="536"/>
      <c r="Y11" s="25"/>
      <c r="Z11" s="25"/>
      <c r="AA11" s="25"/>
      <c r="AB11" s="25"/>
      <c r="AC11" s="25"/>
      <c r="AD11" s="25"/>
      <c r="AE11" s="25"/>
      <c r="AF11" s="528" t="s">
        <v>126</v>
      </c>
    </row>
    <row r="12" spans="1:32" s="116" customFormat="1" ht="21" x14ac:dyDescent="0.25">
      <c r="A12" s="105"/>
      <c r="B12" s="106" t="s">
        <v>127</v>
      </c>
      <c r="C12" s="107">
        <v>1</v>
      </c>
      <c r="D12" s="107" t="s">
        <v>7</v>
      </c>
      <c r="E12" s="96">
        <v>2500</v>
      </c>
      <c r="F12" s="108"/>
      <c r="G12" s="108"/>
      <c r="H12" s="108"/>
      <c r="I12" s="108"/>
      <c r="J12" s="108"/>
      <c r="K12" s="108"/>
      <c r="L12" s="108">
        <v>2000</v>
      </c>
      <c r="M12" s="108"/>
      <c r="N12" s="108"/>
      <c r="O12" s="108"/>
      <c r="P12" s="108"/>
      <c r="Q12" s="108"/>
      <c r="R12" s="108"/>
      <c r="S12" s="108"/>
      <c r="T12" s="25"/>
      <c r="U12" s="25"/>
      <c r="V12" s="25"/>
      <c r="W12" s="27" t="s">
        <v>128</v>
      </c>
      <c r="X12" s="27" t="s">
        <v>129</v>
      </c>
      <c r="Y12" s="27"/>
      <c r="Z12" s="27"/>
      <c r="AA12" s="27"/>
      <c r="AB12" s="25"/>
      <c r="AC12" s="25"/>
      <c r="AD12" s="25"/>
      <c r="AE12" s="25"/>
      <c r="AF12" s="528"/>
    </row>
    <row r="13" spans="1:32" s="116" customFormat="1" ht="21" x14ac:dyDescent="0.25">
      <c r="A13" s="105"/>
      <c r="B13" s="106" t="s">
        <v>130</v>
      </c>
      <c r="C13" s="107">
        <v>1</v>
      </c>
      <c r="D13" s="107" t="s">
        <v>7</v>
      </c>
      <c r="E13" s="96">
        <f t="shared" ref="E13" si="2">SUM(F13:S13)</f>
        <v>2000</v>
      </c>
      <c r="F13" s="108"/>
      <c r="G13" s="108"/>
      <c r="H13" s="108"/>
      <c r="I13" s="108"/>
      <c r="J13" s="108"/>
      <c r="K13" s="108"/>
      <c r="L13" s="108">
        <v>2000</v>
      </c>
      <c r="M13" s="108"/>
      <c r="N13" s="108"/>
      <c r="O13" s="108"/>
      <c r="P13" s="108"/>
      <c r="Q13" s="108"/>
      <c r="R13" s="108"/>
      <c r="S13" s="108"/>
      <c r="T13" s="25"/>
      <c r="U13" s="25"/>
      <c r="V13" s="25"/>
      <c r="W13" s="27" t="s">
        <v>128</v>
      </c>
      <c r="X13" s="27" t="s">
        <v>131</v>
      </c>
      <c r="Y13" s="27" t="s">
        <v>132</v>
      </c>
      <c r="Z13" s="27" t="s">
        <v>129</v>
      </c>
      <c r="AA13" s="27">
        <v>7</v>
      </c>
      <c r="AB13" s="27">
        <v>7</v>
      </c>
      <c r="AC13" s="27"/>
      <c r="AD13" s="27"/>
      <c r="AE13" s="25"/>
      <c r="AF13" s="528"/>
    </row>
    <row r="14" spans="1:32" s="113" customFormat="1" ht="23.25" customHeight="1" x14ac:dyDescent="0.25">
      <c r="A14" s="105"/>
      <c r="B14" s="106" t="s">
        <v>133</v>
      </c>
      <c r="C14" s="107">
        <v>1</v>
      </c>
      <c r="D14" s="107" t="s">
        <v>7</v>
      </c>
      <c r="E14" s="96">
        <f t="shared" si="1"/>
        <v>7000</v>
      </c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>
        <v>7000</v>
      </c>
      <c r="Q14" s="108"/>
      <c r="R14" s="108"/>
      <c r="S14" s="108"/>
      <c r="T14" s="25"/>
      <c r="U14" s="25"/>
      <c r="V14" s="25"/>
      <c r="W14" s="536" t="s">
        <v>134</v>
      </c>
      <c r="X14" s="536"/>
      <c r="Y14" s="34" t="s">
        <v>135</v>
      </c>
      <c r="Z14" s="27" t="s">
        <v>132</v>
      </c>
      <c r="AA14" s="27" t="s">
        <v>136</v>
      </c>
      <c r="AB14" s="27">
        <v>7</v>
      </c>
      <c r="AC14" s="27"/>
      <c r="AD14" s="27"/>
      <c r="AE14" s="25"/>
      <c r="AF14" s="528"/>
    </row>
    <row r="15" spans="1:32" s="113" customFormat="1" ht="29.25" customHeight="1" x14ac:dyDescent="0.25">
      <c r="A15" s="105"/>
      <c r="B15" s="106" t="s">
        <v>137</v>
      </c>
      <c r="C15" s="107">
        <v>1</v>
      </c>
      <c r="D15" s="107" t="s">
        <v>7</v>
      </c>
      <c r="E15" s="96">
        <f t="shared" si="1"/>
        <v>1000</v>
      </c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>
        <v>1000</v>
      </c>
      <c r="Q15" s="108"/>
      <c r="R15" s="108"/>
      <c r="S15" s="108"/>
      <c r="T15" s="25"/>
      <c r="U15" s="27">
        <v>6</v>
      </c>
      <c r="V15" s="27">
        <v>6</v>
      </c>
      <c r="W15" s="27"/>
      <c r="X15" s="27" t="s">
        <v>138</v>
      </c>
      <c r="Y15" s="34" t="s">
        <v>139</v>
      </c>
      <c r="Z15" s="27" t="s">
        <v>140</v>
      </c>
      <c r="AA15" s="27" t="s">
        <v>132</v>
      </c>
      <c r="AB15" s="27">
        <v>7</v>
      </c>
      <c r="AC15" s="27"/>
      <c r="AD15" s="27">
        <v>8</v>
      </c>
      <c r="AE15" s="25"/>
      <c r="AF15" s="528"/>
    </row>
    <row r="16" spans="1:32" s="116" customFormat="1" ht="21" x14ac:dyDescent="0.25">
      <c r="A16" s="105"/>
      <c r="B16" s="106" t="s">
        <v>141</v>
      </c>
      <c r="C16" s="107">
        <v>1</v>
      </c>
      <c r="D16" s="107" t="s">
        <v>7</v>
      </c>
      <c r="E16" s="96">
        <v>37300</v>
      </c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528" t="s">
        <v>142</v>
      </c>
    </row>
    <row r="17" spans="1:32" ht="53.25" customHeight="1" x14ac:dyDescent="0.6">
      <c r="A17" s="99" t="s">
        <v>143</v>
      </c>
      <c r="B17" s="117" t="s">
        <v>144</v>
      </c>
      <c r="C17" s="101"/>
      <c r="D17" s="101"/>
      <c r="E17" s="102">
        <f t="shared" si="1"/>
        <v>0</v>
      </c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25"/>
      <c r="U17" s="25"/>
      <c r="V17" s="25"/>
      <c r="W17" s="25" t="s">
        <v>145</v>
      </c>
      <c r="X17" s="25" t="s">
        <v>146</v>
      </c>
      <c r="Y17" s="27">
        <v>6</v>
      </c>
      <c r="Z17" s="27">
        <v>6</v>
      </c>
      <c r="AA17" s="34" t="s">
        <v>147</v>
      </c>
      <c r="AB17" s="27" t="s">
        <v>148</v>
      </c>
      <c r="AC17" s="27"/>
      <c r="AD17" s="27"/>
      <c r="AE17" s="27"/>
      <c r="AF17" s="528"/>
    </row>
    <row r="18" spans="1:32" s="123" customFormat="1" ht="39.75" customHeight="1" x14ac:dyDescent="0.6">
      <c r="A18" s="105"/>
      <c r="B18" s="119" t="s">
        <v>149</v>
      </c>
      <c r="C18" s="120">
        <v>2</v>
      </c>
      <c r="D18" s="120" t="s">
        <v>21</v>
      </c>
      <c r="E18" s="96">
        <f t="shared" si="1"/>
        <v>2100</v>
      </c>
      <c r="F18" s="121">
        <f>2*3*350</f>
        <v>2100</v>
      </c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25"/>
      <c r="U18" s="25"/>
      <c r="V18" s="25"/>
      <c r="W18" s="25"/>
      <c r="X18" s="25"/>
      <c r="Y18" s="27" t="s">
        <v>150</v>
      </c>
      <c r="Z18" s="27" t="s">
        <v>150</v>
      </c>
      <c r="AA18" s="34" t="s">
        <v>151</v>
      </c>
      <c r="AB18" s="122" t="s">
        <v>152</v>
      </c>
      <c r="AC18" s="34" t="s">
        <v>153</v>
      </c>
      <c r="AD18" s="34" t="s">
        <v>153</v>
      </c>
      <c r="AE18" s="34" t="s">
        <v>153</v>
      </c>
      <c r="AF18" s="528"/>
    </row>
    <row r="19" spans="1:32" s="123" customFormat="1" ht="42" customHeight="1" x14ac:dyDescent="0.6">
      <c r="A19" s="105"/>
      <c r="B19" s="106" t="s">
        <v>154</v>
      </c>
      <c r="C19" s="107">
        <v>10</v>
      </c>
      <c r="D19" s="107" t="s">
        <v>21</v>
      </c>
      <c r="E19" s="96">
        <f t="shared" si="1"/>
        <v>6000</v>
      </c>
      <c r="F19" s="121">
        <f>10*3*200</f>
        <v>6000</v>
      </c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25"/>
      <c r="U19" s="25" t="s">
        <v>155</v>
      </c>
      <c r="V19" s="25" t="s">
        <v>155</v>
      </c>
      <c r="W19" s="35" t="s">
        <v>156</v>
      </c>
      <c r="X19" s="36" t="s">
        <v>128</v>
      </c>
      <c r="Y19" s="36" t="s">
        <v>157</v>
      </c>
      <c r="Z19" s="35" t="s">
        <v>158</v>
      </c>
      <c r="AA19" s="35" t="s">
        <v>158</v>
      </c>
      <c r="AB19" s="25" t="s">
        <v>158</v>
      </c>
      <c r="AC19" s="25" t="s">
        <v>158</v>
      </c>
      <c r="AD19" s="25" t="s">
        <v>158</v>
      </c>
      <c r="AE19" s="25" t="s">
        <v>158</v>
      </c>
      <c r="AF19" s="514" t="s">
        <v>159</v>
      </c>
    </row>
    <row r="20" spans="1:32" ht="21" x14ac:dyDescent="0.6">
      <c r="A20" s="105"/>
      <c r="B20" s="106" t="s">
        <v>160</v>
      </c>
      <c r="C20" s="107">
        <v>1</v>
      </c>
      <c r="D20" s="107" t="s">
        <v>7</v>
      </c>
      <c r="E20" s="96">
        <f t="shared" si="1"/>
        <v>2000</v>
      </c>
      <c r="F20" s="121"/>
      <c r="G20" s="121"/>
      <c r="H20" s="121"/>
      <c r="I20" s="121"/>
      <c r="J20" s="121"/>
      <c r="K20" s="121"/>
      <c r="L20" s="121">
        <v>2000</v>
      </c>
      <c r="M20" s="121"/>
      <c r="N20" s="121"/>
      <c r="O20" s="121"/>
      <c r="P20" s="121"/>
      <c r="Q20" s="121"/>
      <c r="R20" s="121"/>
      <c r="S20" s="121"/>
      <c r="T20" s="25"/>
      <c r="U20" s="25"/>
      <c r="V20" s="25" t="s">
        <v>63</v>
      </c>
      <c r="W20" s="35"/>
      <c r="X20" s="35"/>
      <c r="Y20" s="35"/>
      <c r="Z20" s="35"/>
      <c r="AA20" s="35"/>
      <c r="AB20" s="25"/>
      <c r="AC20" s="25"/>
      <c r="AD20" s="25"/>
      <c r="AE20" s="25"/>
      <c r="AF20" s="516"/>
    </row>
    <row r="21" spans="1:32" ht="24" customHeight="1" x14ac:dyDescent="0.6">
      <c r="A21" s="99" t="s">
        <v>161</v>
      </c>
      <c r="B21" s="117" t="s">
        <v>162</v>
      </c>
      <c r="C21" s="101"/>
      <c r="D21" s="101"/>
      <c r="E21" s="102">
        <f t="shared" si="1"/>
        <v>0</v>
      </c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25"/>
      <c r="U21" s="37"/>
      <c r="V21" s="37"/>
      <c r="W21" s="25"/>
      <c r="X21" s="25"/>
      <c r="Y21" s="25"/>
      <c r="Z21" s="25"/>
      <c r="AA21" s="25"/>
      <c r="AB21" s="25"/>
      <c r="AC21" s="25"/>
      <c r="AD21" s="25"/>
      <c r="AE21" s="25"/>
      <c r="AF21" s="526" t="s">
        <v>163</v>
      </c>
    </row>
    <row r="22" spans="1:32" ht="21" x14ac:dyDescent="0.6">
      <c r="A22" s="105"/>
      <c r="B22" s="124" t="s">
        <v>164</v>
      </c>
      <c r="C22" s="107">
        <v>1</v>
      </c>
      <c r="D22" s="107" t="s">
        <v>7</v>
      </c>
      <c r="E22" s="96">
        <f t="shared" si="1"/>
        <v>20000</v>
      </c>
      <c r="F22" s="121">
        <v>20000</v>
      </c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25"/>
      <c r="U22" s="37"/>
      <c r="V22" s="38" t="s">
        <v>63</v>
      </c>
      <c r="W22" s="27"/>
      <c r="X22" s="27"/>
      <c r="Y22" s="27"/>
      <c r="Z22" s="25"/>
      <c r="AA22" s="25"/>
      <c r="AB22" s="25"/>
      <c r="AC22" s="25"/>
      <c r="AD22" s="25"/>
      <c r="AE22" s="25"/>
      <c r="AF22" s="535"/>
    </row>
    <row r="23" spans="1:32" s="123" customFormat="1" ht="21" x14ac:dyDescent="0.6">
      <c r="A23" s="105"/>
      <c r="B23" s="124" t="s">
        <v>165</v>
      </c>
      <c r="C23" s="107">
        <v>1</v>
      </c>
      <c r="D23" s="107" t="s">
        <v>7</v>
      </c>
      <c r="E23" s="96">
        <f t="shared" si="1"/>
        <v>2000</v>
      </c>
      <c r="F23" s="121"/>
      <c r="G23" s="121">
        <v>2000</v>
      </c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25"/>
      <c r="U23" s="37"/>
      <c r="V23" s="38" t="s">
        <v>63</v>
      </c>
      <c r="W23" s="27"/>
      <c r="X23" s="34"/>
      <c r="Y23" s="27"/>
      <c r="Z23" s="25"/>
      <c r="AA23" s="25"/>
      <c r="AB23" s="25"/>
      <c r="AC23" s="25"/>
      <c r="AD23" s="25"/>
      <c r="AE23" s="25"/>
      <c r="AF23" s="535"/>
    </row>
    <row r="24" spans="1:32" s="123" customFormat="1" ht="21" x14ac:dyDescent="0.6">
      <c r="A24" s="105"/>
      <c r="B24" s="124" t="s">
        <v>166</v>
      </c>
      <c r="C24" s="107">
        <v>1</v>
      </c>
      <c r="D24" s="107" t="s">
        <v>7</v>
      </c>
      <c r="E24" s="96">
        <v>4500</v>
      </c>
      <c r="F24" s="121"/>
      <c r="G24" s="121"/>
      <c r="H24" s="121">
        <v>1000</v>
      </c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25"/>
      <c r="U24" s="37"/>
      <c r="V24" s="38"/>
      <c r="W24" s="27" t="s">
        <v>167</v>
      </c>
      <c r="X24" s="27" t="s">
        <v>168</v>
      </c>
      <c r="Y24" s="27"/>
      <c r="Z24" s="25"/>
      <c r="AA24" s="25"/>
      <c r="AB24" s="25"/>
      <c r="AC24" s="25"/>
      <c r="AD24" s="25"/>
      <c r="AE24" s="25"/>
      <c r="AF24" s="535"/>
    </row>
    <row r="25" spans="1:32" ht="21" x14ac:dyDescent="0.6">
      <c r="A25" s="105"/>
      <c r="B25" s="124" t="s">
        <v>169</v>
      </c>
      <c r="C25" s="107">
        <v>1</v>
      </c>
      <c r="D25" s="107" t="s">
        <v>7</v>
      </c>
      <c r="E25" s="96">
        <f t="shared" si="1"/>
        <v>800</v>
      </c>
      <c r="F25" s="121"/>
      <c r="G25" s="121"/>
      <c r="H25" s="121"/>
      <c r="I25" s="121"/>
      <c r="J25" s="121">
        <v>800</v>
      </c>
      <c r="K25" s="121"/>
      <c r="L25" s="121"/>
      <c r="M25" s="121"/>
      <c r="N25" s="121"/>
      <c r="O25" s="121"/>
      <c r="P25" s="121"/>
      <c r="Q25" s="121"/>
      <c r="R25" s="121"/>
      <c r="S25" s="121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535"/>
    </row>
    <row r="26" spans="1:32" ht="21" x14ac:dyDescent="0.6">
      <c r="A26" s="105"/>
      <c r="B26" s="124" t="s">
        <v>170</v>
      </c>
      <c r="C26" s="107">
        <v>200</v>
      </c>
      <c r="D26" s="107" t="s">
        <v>21</v>
      </c>
      <c r="E26" s="96">
        <f t="shared" si="1"/>
        <v>3000</v>
      </c>
      <c r="F26" s="121"/>
      <c r="G26" s="121"/>
      <c r="H26" s="121"/>
      <c r="I26" s="121"/>
      <c r="J26" s="121"/>
      <c r="K26" s="121"/>
      <c r="L26" s="121">
        <v>3000</v>
      </c>
      <c r="M26" s="121"/>
      <c r="N26" s="121"/>
      <c r="O26" s="121"/>
      <c r="P26" s="121"/>
      <c r="Q26" s="121"/>
      <c r="R26" s="121"/>
      <c r="S26" s="121"/>
      <c r="T26" s="25"/>
      <c r="U26" s="25"/>
      <c r="V26" s="25" t="s">
        <v>65</v>
      </c>
      <c r="W26" s="25"/>
      <c r="X26" s="25" t="s">
        <v>65</v>
      </c>
      <c r="Y26" s="25"/>
      <c r="Z26" s="25" t="s">
        <v>66</v>
      </c>
      <c r="AA26" s="25"/>
      <c r="AB26" s="25" t="s">
        <v>65</v>
      </c>
      <c r="AC26" s="25"/>
      <c r="AD26" s="25"/>
      <c r="AE26" s="25"/>
      <c r="AF26" s="535"/>
    </row>
    <row r="27" spans="1:32" ht="21" x14ac:dyDescent="0.6">
      <c r="A27" s="105"/>
      <c r="B27" s="124" t="s">
        <v>171</v>
      </c>
      <c r="C27" s="107">
        <v>1</v>
      </c>
      <c r="D27" s="107" t="s">
        <v>7</v>
      </c>
      <c r="E27" s="96">
        <f t="shared" si="1"/>
        <v>3000</v>
      </c>
      <c r="F27" s="121"/>
      <c r="G27" s="121"/>
      <c r="H27" s="121"/>
      <c r="I27" s="121"/>
      <c r="J27" s="121"/>
      <c r="K27" s="121"/>
      <c r="L27" s="121">
        <v>3000</v>
      </c>
      <c r="M27" s="121"/>
      <c r="N27" s="121"/>
      <c r="O27" s="121"/>
      <c r="P27" s="121"/>
      <c r="Q27" s="121"/>
      <c r="R27" s="121"/>
      <c r="S27" s="121"/>
      <c r="T27" s="34"/>
      <c r="U27" s="34"/>
      <c r="V27" s="34"/>
      <c r="W27" s="34" t="s">
        <v>63</v>
      </c>
      <c r="X27" s="27"/>
      <c r="Y27" s="27"/>
      <c r="Z27" s="34" t="s">
        <v>63</v>
      </c>
      <c r="AA27" s="4"/>
      <c r="AB27" s="34"/>
      <c r="AC27" s="34"/>
      <c r="AD27" s="34"/>
      <c r="AE27" s="34"/>
      <c r="AF27" s="535"/>
    </row>
    <row r="28" spans="1:32" s="123" customFormat="1" ht="21" x14ac:dyDescent="0.6">
      <c r="A28" s="105"/>
      <c r="B28" s="124" t="s">
        <v>172</v>
      </c>
      <c r="C28" s="107"/>
      <c r="D28" s="107"/>
      <c r="E28" s="96">
        <f t="shared" si="1"/>
        <v>0</v>
      </c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34"/>
      <c r="U28" s="34" t="s">
        <v>168</v>
      </c>
      <c r="V28" s="34" t="s">
        <v>167</v>
      </c>
      <c r="W28" s="27"/>
      <c r="X28" s="27" t="s">
        <v>168</v>
      </c>
      <c r="Y28" s="27" t="s">
        <v>167</v>
      </c>
      <c r="Z28" s="34"/>
      <c r="AA28" s="34" t="s">
        <v>168</v>
      </c>
      <c r="AB28" s="34" t="s">
        <v>167</v>
      </c>
      <c r="AC28" s="34"/>
      <c r="AD28" s="34" t="s">
        <v>63</v>
      </c>
      <c r="AE28" s="34"/>
      <c r="AF28" s="535"/>
    </row>
    <row r="29" spans="1:32" ht="21" x14ac:dyDescent="0.6">
      <c r="A29" s="105"/>
      <c r="B29" s="124" t="s">
        <v>173</v>
      </c>
      <c r="C29" s="107"/>
      <c r="D29" s="107"/>
      <c r="E29" s="96">
        <f t="shared" si="1"/>
        <v>1900</v>
      </c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>
        <v>1900</v>
      </c>
      <c r="Q29" s="121"/>
      <c r="R29" s="121"/>
      <c r="S29" s="121"/>
      <c r="T29" s="46"/>
      <c r="U29" s="46"/>
      <c r="V29" s="46"/>
      <c r="W29" s="46"/>
      <c r="X29" s="46"/>
      <c r="Y29" s="47"/>
      <c r="Z29" s="46"/>
      <c r="AA29" s="46"/>
      <c r="AB29" s="46"/>
      <c r="AC29" s="46"/>
      <c r="AD29" s="501" t="s">
        <v>13</v>
      </c>
      <c r="AE29" s="501"/>
      <c r="AF29" s="535"/>
    </row>
    <row r="30" spans="1:32" s="123" customFormat="1" ht="21" x14ac:dyDescent="0.6">
      <c r="A30" s="105"/>
      <c r="B30" s="124" t="s">
        <v>174</v>
      </c>
      <c r="C30" s="107">
        <v>1</v>
      </c>
      <c r="D30" s="107" t="s">
        <v>7</v>
      </c>
      <c r="E30" s="96">
        <v>9980</v>
      </c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>
        <v>9950</v>
      </c>
      <c r="S30" s="121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535"/>
    </row>
    <row r="31" spans="1:32" s="123" customFormat="1" ht="21" x14ac:dyDescent="0.6">
      <c r="A31" s="105"/>
      <c r="B31" s="41" t="s">
        <v>175</v>
      </c>
      <c r="C31" s="107"/>
      <c r="D31" s="107"/>
      <c r="E31" s="96">
        <f t="shared" si="1"/>
        <v>0</v>
      </c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501" t="s">
        <v>13</v>
      </c>
      <c r="U31" s="501"/>
      <c r="V31" s="501"/>
      <c r="W31" s="501"/>
      <c r="X31" s="501"/>
      <c r="Y31" s="501"/>
      <c r="Z31" s="501"/>
      <c r="AA31" s="501"/>
      <c r="AB31" s="501"/>
      <c r="AC31" s="501"/>
      <c r="AD31" s="501"/>
      <c r="AE31" s="501"/>
      <c r="AF31" s="535"/>
    </row>
    <row r="32" spans="1:32" s="123" customFormat="1" ht="42" x14ac:dyDescent="0.6">
      <c r="A32" s="105"/>
      <c r="B32" s="41" t="s">
        <v>176</v>
      </c>
      <c r="C32" s="107"/>
      <c r="D32" s="107"/>
      <c r="E32" s="96">
        <f t="shared" si="1"/>
        <v>0</v>
      </c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501" t="s">
        <v>13</v>
      </c>
      <c r="U32" s="501"/>
      <c r="V32" s="501"/>
      <c r="W32" s="501"/>
      <c r="X32" s="501"/>
      <c r="Y32" s="501"/>
      <c r="Z32" s="501"/>
      <c r="AA32" s="501"/>
      <c r="AB32" s="501"/>
      <c r="AC32" s="501"/>
      <c r="AD32" s="501"/>
      <c r="AE32" s="501"/>
      <c r="AF32" s="535"/>
    </row>
    <row r="33" spans="1:32" s="113" customFormat="1" ht="21" x14ac:dyDescent="0.25">
      <c r="A33" s="105"/>
      <c r="B33" s="106" t="s">
        <v>177</v>
      </c>
      <c r="C33" s="107">
        <v>1</v>
      </c>
      <c r="D33" s="107" t="s">
        <v>7</v>
      </c>
      <c r="E33" s="96">
        <v>156880</v>
      </c>
      <c r="F33" s="108"/>
      <c r="G33" s="108"/>
      <c r="H33" s="108"/>
      <c r="I33" s="108"/>
      <c r="J33" s="108"/>
      <c r="K33" s="108">
        <v>100000</v>
      </c>
      <c r="L33" s="108"/>
      <c r="M33" s="108"/>
      <c r="N33" s="108"/>
      <c r="O33" s="108"/>
      <c r="P33" s="108"/>
      <c r="Q33" s="108"/>
      <c r="R33" s="108"/>
      <c r="S33" s="108"/>
      <c r="T33" s="46"/>
      <c r="U33" s="46"/>
      <c r="V33" s="46"/>
      <c r="W33" s="46"/>
      <c r="X33" s="46"/>
      <c r="Y33" s="46"/>
      <c r="Z33" s="125" t="s">
        <v>178</v>
      </c>
      <c r="AA33" s="126" t="s">
        <v>179</v>
      </c>
      <c r="AB33" s="46" t="s">
        <v>180</v>
      </c>
      <c r="AC33" s="46"/>
      <c r="AD33" s="46"/>
      <c r="AE33" s="46"/>
      <c r="AF33" s="527"/>
    </row>
    <row r="34" spans="1:32" ht="21" x14ac:dyDescent="0.6">
      <c r="A34" s="99" t="s">
        <v>181</v>
      </c>
      <c r="B34" s="127" t="s">
        <v>182</v>
      </c>
      <c r="C34" s="101"/>
      <c r="D34" s="101"/>
      <c r="E34" s="102">
        <f t="shared" si="1"/>
        <v>0</v>
      </c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501" t="s">
        <v>13</v>
      </c>
      <c r="U34" s="501"/>
      <c r="V34" s="501"/>
      <c r="W34" s="501"/>
      <c r="X34" s="501"/>
      <c r="Y34" s="501"/>
      <c r="Z34" s="501"/>
      <c r="AA34" s="501"/>
      <c r="AB34" s="501"/>
      <c r="AC34" s="501"/>
      <c r="AD34" s="501"/>
      <c r="AE34" s="501"/>
      <c r="AF34" s="128" t="s">
        <v>8</v>
      </c>
    </row>
    <row r="35" spans="1:32" s="123" customFormat="1" ht="21" x14ac:dyDescent="0.6">
      <c r="A35" s="105"/>
      <c r="B35" s="106" t="s">
        <v>183</v>
      </c>
      <c r="C35" s="107">
        <v>30</v>
      </c>
      <c r="D35" s="107" t="s">
        <v>21</v>
      </c>
      <c r="E35" s="96">
        <f t="shared" si="1"/>
        <v>18000</v>
      </c>
      <c r="F35" s="121">
        <f>30*3*200</f>
        <v>18000</v>
      </c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25"/>
      <c r="U35" s="27" t="s">
        <v>184</v>
      </c>
      <c r="V35" s="34" t="s">
        <v>185</v>
      </c>
      <c r="W35" s="34" t="s">
        <v>186</v>
      </c>
      <c r="X35" s="27" t="s">
        <v>184</v>
      </c>
      <c r="Y35" s="34" t="s">
        <v>185</v>
      </c>
      <c r="Z35" s="34" t="s">
        <v>186</v>
      </c>
      <c r="AA35" s="27" t="s">
        <v>184</v>
      </c>
      <c r="AB35" s="34" t="s">
        <v>185</v>
      </c>
      <c r="AC35" s="34" t="s">
        <v>186</v>
      </c>
      <c r="AD35" s="27"/>
      <c r="AE35" s="25"/>
      <c r="AF35" s="526" t="s">
        <v>187</v>
      </c>
    </row>
    <row r="36" spans="1:32" s="123" customFormat="1" ht="33.75" customHeight="1" x14ac:dyDescent="0.6">
      <c r="A36" s="105"/>
      <c r="B36" s="106" t="s">
        <v>188</v>
      </c>
      <c r="C36" s="107">
        <v>10</v>
      </c>
      <c r="D36" s="107" t="s">
        <v>21</v>
      </c>
      <c r="E36" s="96">
        <f t="shared" si="1"/>
        <v>4000</v>
      </c>
      <c r="F36" s="121">
        <f>10*200*2</f>
        <v>4000</v>
      </c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27"/>
    </row>
    <row r="37" spans="1:32" s="123" customFormat="1" ht="24" customHeight="1" x14ac:dyDescent="0.6">
      <c r="A37" s="105"/>
      <c r="B37" s="106" t="s">
        <v>189</v>
      </c>
      <c r="C37" s="107">
        <v>1</v>
      </c>
      <c r="D37" s="107" t="s">
        <v>21</v>
      </c>
      <c r="E37" s="96">
        <f t="shared" si="1"/>
        <v>400</v>
      </c>
      <c r="F37" s="121"/>
      <c r="G37" s="121">
        <v>400</v>
      </c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51"/>
      <c r="U37" s="51"/>
      <c r="V37" s="51"/>
      <c r="W37" s="51"/>
      <c r="X37" s="37"/>
      <c r="Y37" s="37"/>
      <c r="Z37" s="37"/>
      <c r="AA37" s="37"/>
      <c r="AB37" s="37"/>
      <c r="AC37" s="37"/>
      <c r="AD37" s="37"/>
      <c r="AE37" s="37"/>
      <c r="AF37" s="528" t="s">
        <v>190</v>
      </c>
    </row>
    <row r="38" spans="1:32" s="123" customFormat="1" ht="21" x14ac:dyDescent="0.6">
      <c r="A38" s="105"/>
      <c r="B38" s="106" t="s">
        <v>191</v>
      </c>
      <c r="C38" s="107">
        <v>10</v>
      </c>
      <c r="D38" s="107" t="s">
        <v>21</v>
      </c>
      <c r="E38" s="96">
        <f t="shared" si="1"/>
        <v>4000</v>
      </c>
      <c r="F38" s="121"/>
      <c r="G38" s="121">
        <v>4000</v>
      </c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27" t="s">
        <v>192</v>
      </c>
      <c r="U38" s="27" t="s">
        <v>64</v>
      </c>
      <c r="V38" s="27" t="s">
        <v>129</v>
      </c>
      <c r="W38" s="27" t="s">
        <v>193</v>
      </c>
      <c r="X38" s="34"/>
      <c r="Y38" s="34"/>
      <c r="Z38" s="27" t="s">
        <v>192</v>
      </c>
      <c r="AA38" s="27" t="s">
        <v>64</v>
      </c>
      <c r="AB38" s="27" t="s">
        <v>129</v>
      </c>
      <c r="AC38" s="27" t="s">
        <v>193</v>
      </c>
      <c r="AD38" s="27"/>
      <c r="AE38" s="27"/>
      <c r="AF38" s="528"/>
    </row>
    <row r="39" spans="1:32" ht="21" x14ac:dyDescent="0.6">
      <c r="A39" s="105"/>
      <c r="B39" s="106" t="s">
        <v>194</v>
      </c>
      <c r="C39" s="107">
        <v>1</v>
      </c>
      <c r="D39" s="107" t="s">
        <v>21</v>
      </c>
      <c r="E39" s="96">
        <f t="shared" si="1"/>
        <v>520</v>
      </c>
      <c r="F39" s="121"/>
      <c r="G39" s="121"/>
      <c r="H39" s="121"/>
      <c r="I39" s="121"/>
      <c r="J39" s="121">
        <v>520</v>
      </c>
      <c r="K39" s="121"/>
      <c r="L39" s="121"/>
      <c r="M39" s="121"/>
      <c r="N39" s="121"/>
      <c r="O39" s="121"/>
      <c r="P39" s="121"/>
      <c r="Q39" s="121"/>
      <c r="R39" s="121"/>
      <c r="S39" s="121"/>
      <c r="T39" s="27"/>
      <c r="U39" s="27"/>
      <c r="V39" s="27"/>
      <c r="W39" s="27"/>
      <c r="X39" s="27" t="s">
        <v>195</v>
      </c>
      <c r="Y39" s="27"/>
      <c r="Z39" s="27"/>
      <c r="AA39" s="27" t="s">
        <v>195</v>
      </c>
      <c r="AB39" s="27"/>
      <c r="AC39" s="27" t="s">
        <v>195</v>
      </c>
      <c r="AD39" s="27"/>
      <c r="AE39" s="27"/>
      <c r="AF39" s="528"/>
    </row>
    <row r="40" spans="1:32" ht="21" x14ac:dyDescent="0.6">
      <c r="A40" s="99" t="s">
        <v>196</v>
      </c>
      <c r="B40" s="129" t="s">
        <v>197</v>
      </c>
      <c r="C40" s="130"/>
      <c r="D40" s="130"/>
      <c r="E40" s="102">
        <f t="shared" si="1"/>
        <v>0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38"/>
      <c r="U40" s="38"/>
      <c r="V40" s="38"/>
      <c r="W40" s="38"/>
      <c r="X40" s="27"/>
      <c r="Y40" s="27"/>
      <c r="Z40" s="27"/>
      <c r="AA40" s="27"/>
      <c r="AB40" s="27"/>
      <c r="AC40" s="27"/>
      <c r="AD40" s="27" t="s">
        <v>195</v>
      </c>
      <c r="AE40" s="27" t="s">
        <v>195</v>
      </c>
      <c r="AF40" s="528"/>
    </row>
    <row r="41" spans="1:32" s="123" customFormat="1" ht="21" x14ac:dyDescent="0.6">
      <c r="A41" s="132"/>
      <c r="B41" s="133" t="s">
        <v>198</v>
      </c>
      <c r="C41" s="134"/>
      <c r="D41" s="134"/>
      <c r="E41" s="135">
        <f t="shared" si="1"/>
        <v>0</v>
      </c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38"/>
      <c r="U41" s="38"/>
      <c r="V41" s="38"/>
      <c r="W41" s="38" t="s">
        <v>63</v>
      </c>
      <c r="X41" s="27"/>
      <c r="Y41" s="38"/>
      <c r="Z41" s="38" t="s">
        <v>63</v>
      </c>
      <c r="AA41" s="38"/>
      <c r="AB41" s="38"/>
      <c r="AC41" s="38" t="s">
        <v>63</v>
      </c>
      <c r="AD41" s="38"/>
      <c r="AE41" s="38"/>
      <c r="AF41" s="528"/>
    </row>
    <row r="42" spans="1:32" s="123" customFormat="1" ht="42" x14ac:dyDescent="0.6">
      <c r="A42" s="132"/>
      <c r="B42" s="122" t="s">
        <v>199</v>
      </c>
      <c r="C42" s="134">
        <f>2*30</f>
        <v>60</v>
      </c>
      <c r="D42" s="134" t="s">
        <v>21</v>
      </c>
      <c r="E42" s="96">
        <f t="shared" si="1"/>
        <v>12000</v>
      </c>
      <c r="F42" s="121">
        <f>30*2*200</f>
        <v>12000</v>
      </c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38"/>
      <c r="U42" s="38"/>
      <c r="V42" s="38"/>
      <c r="W42" s="38"/>
      <c r="X42" s="27"/>
      <c r="Y42" s="27"/>
      <c r="Z42" s="27"/>
      <c r="AA42" s="27"/>
      <c r="AB42" s="27"/>
      <c r="AC42" s="27"/>
      <c r="AD42" s="38" t="s">
        <v>63</v>
      </c>
      <c r="AE42" s="38"/>
      <c r="AF42" s="528"/>
    </row>
    <row r="43" spans="1:32" s="123" customFormat="1" ht="42" x14ac:dyDescent="0.6">
      <c r="A43" s="132"/>
      <c r="B43" s="133" t="s">
        <v>200</v>
      </c>
      <c r="C43" s="134">
        <f>2*2</f>
        <v>4</v>
      </c>
      <c r="D43" s="134" t="s">
        <v>21</v>
      </c>
      <c r="E43" s="96">
        <f t="shared" si="1"/>
        <v>1600</v>
      </c>
      <c r="F43" s="121">
        <f>2*2*400</f>
        <v>1600</v>
      </c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38"/>
      <c r="U43" s="38"/>
      <c r="V43" s="38"/>
      <c r="W43" s="27"/>
      <c r="X43" s="27"/>
      <c r="Y43" s="27"/>
      <c r="Z43" s="27"/>
      <c r="AA43" s="27"/>
      <c r="AB43" s="27"/>
      <c r="AC43" s="27"/>
      <c r="AD43" s="27"/>
      <c r="AE43" s="27"/>
      <c r="AF43" s="528"/>
    </row>
    <row r="44" spans="1:32" s="123" customFormat="1" ht="21" x14ac:dyDescent="0.6">
      <c r="A44" s="132"/>
      <c r="B44" s="133" t="s">
        <v>201</v>
      </c>
      <c r="C44" s="134"/>
      <c r="D44" s="134"/>
      <c r="E44" s="135">
        <f t="shared" si="1"/>
        <v>0</v>
      </c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56"/>
      <c r="U44" s="56"/>
      <c r="V44" s="494" t="s">
        <v>13</v>
      </c>
      <c r="W44" s="494"/>
      <c r="X44" s="494"/>
      <c r="Y44" s="494"/>
      <c r="Z44" s="56"/>
      <c r="AA44" s="56"/>
      <c r="AB44" s="56"/>
      <c r="AC44" s="56"/>
      <c r="AD44" s="56"/>
      <c r="AE44" s="56"/>
      <c r="AF44" s="136"/>
    </row>
    <row r="45" spans="1:32" s="123" customFormat="1" ht="24" customHeight="1" x14ac:dyDescent="0.6">
      <c r="A45" s="132"/>
      <c r="B45" s="133" t="s">
        <v>202</v>
      </c>
      <c r="C45" s="134">
        <v>1</v>
      </c>
      <c r="D45" s="134" t="s">
        <v>21</v>
      </c>
      <c r="E45" s="96">
        <f t="shared" si="1"/>
        <v>7000</v>
      </c>
      <c r="F45" s="121">
        <v>7000</v>
      </c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529" t="s">
        <v>203</v>
      </c>
    </row>
    <row r="46" spans="1:32" s="123" customFormat="1" ht="21" x14ac:dyDescent="0.6">
      <c r="A46" s="132"/>
      <c r="B46" s="133" t="s">
        <v>204</v>
      </c>
      <c r="C46" s="134">
        <v>1</v>
      </c>
      <c r="D46" s="134" t="s">
        <v>205</v>
      </c>
      <c r="E46" s="96">
        <f t="shared" si="1"/>
        <v>4000</v>
      </c>
      <c r="F46" s="121">
        <v>4000</v>
      </c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37"/>
      <c r="U46" s="137"/>
      <c r="V46" s="137"/>
      <c r="W46" s="137" t="s">
        <v>185</v>
      </c>
      <c r="X46" s="137" t="s">
        <v>186</v>
      </c>
      <c r="Y46" s="137" t="s">
        <v>184</v>
      </c>
      <c r="Z46" s="137"/>
      <c r="AA46" s="137"/>
      <c r="AB46" s="137"/>
      <c r="AC46" s="137"/>
      <c r="AD46" s="137"/>
      <c r="AE46" s="137"/>
      <c r="AF46" s="530"/>
    </row>
    <row r="47" spans="1:32" s="123" customFormat="1" ht="21" x14ac:dyDescent="0.6">
      <c r="A47" s="132"/>
      <c r="B47" s="133" t="s">
        <v>206</v>
      </c>
      <c r="C47" s="134">
        <v>20</v>
      </c>
      <c r="D47" s="134" t="s">
        <v>21</v>
      </c>
      <c r="E47" s="96">
        <f t="shared" si="1"/>
        <v>200</v>
      </c>
      <c r="F47" s="121">
        <v>200</v>
      </c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37"/>
      <c r="U47" s="137"/>
      <c r="V47" s="137" t="s">
        <v>207</v>
      </c>
      <c r="W47" s="137" t="s">
        <v>208</v>
      </c>
      <c r="X47" s="137" t="s">
        <v>209</v>
      </c>
      <c r="Y47" s="137"/>
      <c r="Z47" s="137" t="s">
        <v>210</v>
      </c>
      <c r="AA47" s="137"/>
      <c r="AB47" s="137"/>
      <c r="AC47" s="137"/>
      <c r="AD47" s="137"/>
      <c r="AE47" s="137"/>
      <c r="AF47" s="530"/>
    </row>
    <row r="48" spans="1:32" s="123" customFormat="1" ht="21" x14ac:dyDescent="0.6">
      <c r="A48" s="132"/>
      <c r="B48" s="133" t="s">
        <v>211</v>
      </c>
      <c r="C48" s="134">
        <v>1</v>
      </c>
      <c r="D48" s="134" t="s">
        <v>7</v>
      </c>
      <c r="E48" s="96">
        <f t="shared" si="1"/>
        <v>12000</v>
      </c>
      <c r="F48" s="121"/>
      <c r="G48" s="121">
        <v>12000</v>
      </c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37"/>
      <c r="U48" s="137"/>
      <c r="V48" s="137" t="s">
        <v>212</v>
      </c>
      <c r="W48" s="137" t="s">
        <v>208</v>
      </c>
      <c r="X48" s="137" t="s">
        <v>213</v>
      </c>
      <c r="Y48" s="137"/>
      <c r="Z48" s="137" t="s">
        <v>212</v>
      </c>
      <c r="AA48" s="137"/>
      <c r="AB48" s="137" t="s">
        <v>208</v>
      </c>
      <c r="AC48" s="137"/>
      <c r="AD48" s="137" t="s">
        <v>213</v>
      </c>
      <c r="AE48" s="137"/>
      <c r="AF48" s="530"/>
    </row>
    <row r="49" spans="1:32" s="123" customFormat="1" ht="21" x14ac:dyDescent="0.6">
      <c r="A49" s="132"/>
      <c r="B49" s="133" t="s">
        <v>214</v>
      </c>
      <c r="C49" s="134">
        <v>1</v>
      </c>
      <c r="D49" s="134" t="s">
        <v>7</v>
      </c>
      <c r="E49" s="96">
        <f t="shared" si="1"/>
        <v>800</v>
      </c>
      <c r="F49" s="121"/>
      <c r="G49" s="121"/>
      <c r="H49" s="121">
        <v>800</v>
      </c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37"/>
      <c r="U49" s="137"/>
      <c r="V49" s="137"/>
      <c r="W49" s="137"/>
      <c r="X49" s="137" t="s">
        <v>215</v>
      </c>
      <c r="Y49" s="137" t="s">
        <v>216</v>
      </c>
      <c r="Z49" s="137" t="s">
        <v>158</v>
      </c>
      <c r="AA49" s="137" t="s">
        <v>217</v>
      </c>
      <c r="AB49" s="137"/>
      <c r="AC49" s="137"/>
      <c r="AD49" s="137"/>
      <c r="AE49" s="137"/>
      <c r="AF49" s="530"/>
    </row>
    <row r="50" spans="1:32" s="123" customFormat="1" ht="28.5" customHeight="1" x14ac:dyDescent="0.6">
      <c r="A50" s="132"/>
      <c r="B50" s="133" t="s">
        <v>218</v>
      </c>
      <c r="C50" s="134">
        <v>4</v>
      </c>
      <c r="D50" s="134" t="s">
        <v>7</v>
      </c>
      <c r="E50" s="96">
        <v>4000</v>
      </c>
      <c r="F50" s="121"/>
      <c r="G50" s="121"/>
      <c r="H50" s="121"/>
      <c r="I50" s="121"/>
      <c r="J50" s="121"/>
      <c r="K50" s="121"/>
      <c r="L50" s="121">
        <f>2000*4</f>
        <v>8000</v>
      </c>
      <c r="M50" s="121"/>
      <c r="N50" s="121"/>
      <c r="O50" s="121"/>
      <c r="P50" s="121"/>
      <c r="Q50" s="121"/>
      <c r="R50" s="121"/>
      <c r="S50" s="121"/>
      <c r="T50" s="137"/>
      <c r="U50" s="137"/>
      <c r="V50" s="137"/>
      <c r="W50" s="137"/>
      <c r="X50" s="137" t="s">
        <v>63</v>
      </c>
      <c r="Y50" s="137"/>
      <c r="Z50" s="137"/>
      <c r="AA50" s="137"/>
      <c r="AB50" s="137"/>
      <c r="AC50" s="137"/>
      <c r="AD50" s="137"/>
      <c r="AE50" s="137"/>
      <c r="AF50" s="530"/>
    </row>
    <row r="51" spans="1:32" s="123" customFormat="1" ht="42" x14ac:dyDescent="0.6">
      <c r="A51" s="132"/>
      <c r="B51" s="138" t="s">
        <v>219</v>
      </c>
      <c r="C51" s="134">
        <v>1</v>
      </c>
      <c r="D51" s="134" t="s">
        <v>7</v>
      </c>
      <c r="E51" s="96">
        <f t="shared" si="1"/>
        <v>5000</v>
      </c>
      <c r="F51" s="121"/>
      <c r="G51" s="121"/>
      <c r="H51" s="121"/>
      <c r="I51" s="121"/>
      <c r="J51" s="121"/>
      <c r="K51" s="121"/>
      <c r="L51" s="121">
        <v>5000</v>
      </c>
      <c r="M51" s="121"/>
      <c r="N51" s="121"/>
      <c r="O51" s="121"/>
      <c r="P51" s="121"/>
      <c r="Q51" s="121"/>
      <c r="R51" s="121"/>
      <c r="S51" s="121"/>
      <c r="T51" s="137"/>
      <c r="U51" s="137"/>
      <c r="V51" s="137" t="s">
        <v>167</v>
      </c>
      <c r="W51" s="137"/>
      <c r="X51" s="137" t="s">
        <v>168</v>
      </c>
      <c r="Y51" s="137"/>
      <c r="Z51" s="137"/>
      <c r="AA51" s="137"/>
      <c r="AB51" s="137"/>
      <c r="AC51" s="137"/>
      <c r="AD51" s="137"/>
      <c r="AE51" s="137"/>
      <c r="AF51" s="530"/>
    </row>
    <row r="52" spans="1:32" ht="21" x14ac:dyDescent="0.6">
      <c r="A52" s="132"/>
      <c r="B52" s="139" t="s">
        <v>220</v>
      </c>
      <c r="C52" s="140">
        <v>1</v>
      </c>
      <c r="D52" s="140" t="s">
        <v>7</v>
      </c>
      <c r="E52" s="141">
        <v>35400</v>
      </c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>
        <v>20000</v>
      </c>
      <c r="R52" s="142"/>
      <c r="S52" s="142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531" t="s">
        <v>221</v>
      </c>
    </row>
    <row r="53" spans="1:32" ht="21" x14ac:dyDescent="0.6">
      <c r="A53" s="4"/>
      <c r="B53" s="143" t="s">
        <v>222</v>
      </c>
      <c r="C53" s="144">
        <v>1</v>
      </c>
      <c r="D53" s="144" t="s">
        <v>7</v>
      </c>
      <c r="E53" s="145">
        <v>15000</v>
      </c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505" t="s">
        <v>22</v>
      </c>
      <c r="U53" s="505"/>
      <c r="V53" s="505"/>
      <c r="W53" s="505"/>
      <c r="X53" s="505"/>
      <c r="Y53" s="505"/>
      <c r="Z53" s="505"/>
      <c r="AA53" s="505"/>
      <c r="AB53" s="505"/>
      <c r="AC53" s="505"/>
      <c r="AD53" s="505"/>
      <c r="AE53" s="505"/>
      <c r="AF53" s="532"/>
    </row>
    <row r="54" spans="1:32" ht="21" x14ac:dyDescent="0.6">
      <c r="A54" s="4"/>
      <c r="B54" s="143" t="s">
        <v>223</v>
      </c>
      <c r="C54" s="144">
        <v>1</v>
      </c>
      <c r="D54" s="144" t="s">
        <v>7</v>
      </c>
      <c r="E54" s="145">
        <v>5000</v>
      </c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534" t="s">
        <v>13</v>
      </c>
      <c r="AE54" s="534"/>
      <c r="AF54" s="532"/>
    </row>
    <row r="55" spans="1:32" ht="21" x14ac:dyDescent="0.6">
      <c r="A55" s="4"/>
      <c r="B55" s="143" t="s">
        <v>224</v>
      </c>
      <c r="C55" s="144">
        <v>1</v>
      </c>
      <c r="D55" s="144" t="s">
        <v>7</v>
      </c>
      <c r="E55" s="145">
        <v>11400</v>
      </c>
      <c r="F55" s="146" t="e">
        <f>+F3*882</f>
        <v>#VALUE!</v>
      </c>
      <c r="G55" s="146" t="e">
        <f>+G3*882</f>
        <v>#VALUE!</v>
      </c>
      <c r="H55" s="146" t="e">
        <f>+H3*882</f>
        <v>#VALUE!</v>
      </c>
      <c r="I55" s="146" t="e">
        <f>+I3*882</f>
        <v>#VALUE!</v>
      </c>
      <c r="J55" s="146"/>
      <c r="K55" s="146" t="e">
        <f>+K3*882</f>
        <v>#VALUE!</v>
      </c>
      <c r="L55" s="146" t="e">
        <f>+L3*882</f>
        <v>#VALUE!</v>
      </c>
      <c r="M55" s="146" t="e">
        <f>+M3*882</f>
        <v>#VALUE!</v>
      </c>
      <c r="N55" s="146" t="e">
        <f>+N3*882</f>
        <v>#VALUE!</v>
      </c>
      <c r="O55" s="146"/>
      <c r="P55" s="146" t="e">
        <f>+P3*882</f>
        <v>#VALUE!</v>
      </c>
      <c r="Q55" s="146" t="e">
        <f>+Q3*882</f>
        <v>#VALUE!</v>
      </c>
      <c r="R55" s="146" t="e">
        <f>+R3*882</f>
        <v>#VALUE!</v>
      </c>
      <c r="S55" s="146" t="e">
        <f>+S3*882</f>
        <v>#VALUE!</v>
      </c>
      <c r="T55" s="148" t="s">
        <v>225</v>
      </c>
      <c r="U55" s="149"/>
      <c r="V55" s="149"/>
      <c r="W55" s="149"/>
      <c r="X55" s="149"/>
      <c r="Y55" s="149"/>
      <c r="Z55" s="150"/>
      <c r="AA55" s="151"/>
      <c r="AB55" s="152"/>
      <c r="AC55" s="152"/>
      <c r="AD55" s="152"/>
      <c r="AE55" s="152"/>
      <c r="AF55" s="532"/>
    </row>
    <row r="56" spans="1:32" ht="21" x14ac:dyDescent="0.6">
      <c r="A56" s="4"/>
      <c r="B56" s="153" t="s">
        <v>226</v>
      </c>
      <c r="C56" s="154">
        <v>1</v>
      </c>
      <c r="D56" s="154" t="s">
        <v>7</v>
      </c>
      <c r="E56" s="155">
        <v>4000</v>
      </c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56"/>
      <c r="U56" s="157"/>
      <c r="V56" s="157"/>
      <c r="W56" s="157"/>
      <c r="X56" s="157"/>
      <c r="Y56" s="157"/>
      <c r="Z56" s="158"/>
      <c r="AA56" s="159"/>
      <c r="AB56" s="160"/>
      <c r="AC56" s="160"/>
      <c r="AD56" s="160"/>
      <c r="AE56" s="160"/>
      <c r="AF56" s="533"/>
    </row>
    <row r="57" spans="1:32" ht="21" x14ac:dyDescent="0.6">
      <c r="A57" s="161">
        <v>6</v>
      </c>
      <c r="B57" s="162" t="s">
        <v>227</v>
      </c>
      <c r="C57" s="50"/>
      <c r="D57" s="26"/>
      <c r="E57" s="26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163"/>
      <c r="S57" s="146"/>
      <c r="T57" s="26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</row>
    <row r="58" spans="1:32" ht="24" customHeight="1" x14ac:dyDescent="0.6">
      <c r="A58" s="161"/>
      <c r="B58" s="41" t="s">
        <v>228</v>
      </c>
      <c r="C58" s="42"/>
      <c r="D58" s="42"/>
      <c r="E58" s="26"/>
      <c r="F58" s="51"/>
      <c r="G58" s="51"/>
      <c r="H58" s="51"/>
      <c r="I58" s="51"/>
      <c r="J58" s="37"/>
      <c r="K58" s="37"/>
      <c r="L58" s="37"/>
      <c r="M58" s="37"/>
      <c r="N58" s="37"/>
      <c r="O58" s="37"/>
      <c r="P58" s="37"/>
      <c r="Q58" s="37"/>
      <c r="R58" s="514" t="s">
        <v>190</v>
      </c>
      <c r="S58" s="146"/>
      <c r="T58" s="26"/>
      <c r="U58" s="51"/>
      <c r="V58" s="51"/>
      <c r="W58" s="51"/>
      <c r="X58" s="51"/>
      <c r="Y58" s="37"/>
      <c r="Z58" s="37"/>
      <c r="AA58" s="37"/>
      <c r="AB58" s="37"/>
      <c r="AC58" s="37"/>
      <c r="AD58" s="37"/>
      <c r="AE58" s="37"/>
      <c r="AF58" s="514" t="s">
        <v>190</v>
      </c>
    </row>
    <row r="59" spans="1:32" ht="21" x14ac:dyDescent="0.6">
      <c r="A59" s="161"/>
      <c r="B59" s="41" t="s">
        <v>229</v>
      </c>
      <c r="C59" s="42"/>
      <c r="D59" s="42"/>
      <c r="E59" s="26"/>
      <c r="F59" s="27" t="s">
        <v>192</v>
      </c>
      <c r="G59" s="27" t="s">
        <v>64</v>
      </c>
      <c r="H59" s="27" t="s">
        <v>129</v>
      </c>
      <c r="I59" s="27" t="s">
        <v>193</v>
      </c>
      <c r="J59" s="34"/>
      <c r="K59" s="34"/>
      <c r="L59" s="27" t="s">
        <v>192</v>
      </c>
      <c r="M59" s="27" t="s">
        <v>64</v>
      </c>
      <c r="N59" s="27" t="s">
        <v>129</v>
      </c>
      <c r="O59" s="27" t="s">
        <v>193</v>
      </c>
      <c r="P59" s="27"/>
      <c r="Q59" s="27"/>
      <c r="R59" s="515"/>
      <c r="S59" s="146"/>
      <c r="T59" s="26"/>
      <c r="U59" s="27" t="s">
        <v>192</v>
      </c>
      <c r="V59" s="27" t="s">
        <v>64</v>
      </c>
      <c r="W59" s="27" t="s">
        <v>129</v>
      </c>
      <c r="X59" s="27" t="s">
        <v>193</v>
      </c>
      <c r="Y59" s="34"/>
      <c r="Z59" s="34"/>
      <c r="AA59" s="27" t="s">
        <v>192</v>
      </c>
      <c r="AB59" s="27" t="s">
        <v>64</v>
      </c>
      <c r="AC59" s="27" t="s">
        <v>129</v>
      </c>
      <c r="AD59" s="27" t="s">
        <v>193</v>
      </c>
      <c r="AE59" s="27"/>
      <c r="AF59" s="515"/>
    </row>
    <row r="60" spans="1:32" ht="21" x14ac:dyDescent="0.6">
      <c r="A60" s="161"/>
      <c r="B60" s="41" t="s">
        <v>230</v>
      </c>
      <c r="C60" s="42"/>
      <c r="D60" s="42"/>
      <c r="E60" s="26"/>
      <c r="F60" s="27"/>
      <c r="G60" s="27"/>
      <c r="H60" s="27"/>
      <c r="I60" s="27"/>
      <c r="J60" s="27" t="s">
        <v>195</v>
      </c>
      <c r="K60" s="27"/>
      <c r="L60" s="27"/>
      <c r="M60" s="27" t="s">
        <v>195</v>
      </c>
      <c r="N60" s="27"/>
      <c r="O60" s="27" t="s">
        <v>195</v>
      </c>
      <c r="P60" s="27"/>
      <c r="Q60" s="27"/>
      <c r="R60" s="515"/>
      <c r="S60" s="146"/>
      <c r="T60" s="26"/>
      <c r="U60" s="27"/>
      <c r="V60" s="27"/>
      <c r="W60" s="27"/>
      <c r="X60" s="27"/>
      <c r="Y60" s="27" t="s">
        <v>195</v>
      </c>
      <c r="Z60" s="27"/>
      <c r="AA60" s="27"/>
      <c r="AB60" s="27" t="s">
        <v>195</v>
      </c>
      <c r="AC60" s="27"/>
      <c r="AD60" s="27" t="s">
        <v>195</v>
      </c>
      <c r="AE60" s="27"/>
      <c r="AF60" s="515"/>
    </row>
    <row r="61" spans="1:32" ht="21" x14ac:dyDescent="0.6">
      <c r="A61" s="161"/>
      <c r="B61" s="41" t="s">
        <v>231</v>
      </c>
      <c r="C61" s="42"/>
      <c r="D61" s="42"/>
      <c r="E61" s="26"/>
      <c r="F61" s="38"/>
      <c r="G61" s="38"/>
      <c r="H61" s="38"/>
      <c r="I61" s="38"/>
      <c r="J61" s="27"/>
      <c r="K61" s="27"/>
      <c r="L61" s="27"/>
      <c r="M61" s="27"/>
      <c r="N61" s="27"/>
      <c r="O61" s="27"/>
      <c r="P61" s="27" t="s">
        <v>195</v>
      </c>
      <c r="Q61" s="27" t="s">
        <v>195</v>
      </c>
      <c r="R61" s="515"/>
      <c r="S61" s="146"/>
      <c r="T61" s="26"/>
      <c r="U61" s="38"/>
      <c r="V61" s="38"/>
      <c r="W61" s="38"/>
      <c r="X61" s="38"/>
      <c r="Y61" s="27"/>
      <c r="Z61" s="27"/>
      <c r="AA61" s="27"/>
      <c r="AB61" s="27"/>
      <c r="AC61" s="27"/>
      <c r="AD61" s="27"/>
      <c r="AE61" s="27" t="s">
        <v>195</v>
      </c>
      <c r="AF61" s="515"/>
    </row>
    <row r="62" spans="1:32" ht="21" x14ac:dyDescent="0.6">
      <c r="A62" s="161"/>
      <c r="B62" s="41" t="s">
        <v>229</v>
      </c>
      <c r="C62" s="42"/>
      <c r="D62" s="42"/>
      <c r="E62" s="26"/>
      <c r="F62" s="38"/>
      <c r="G62" s="38"/>
      <c r="H62" s="38"/>
      <c r="I62" s="38" t="s">
        <v>63</v>
      </c>
      <c r="J62" s="27"/>
      <c r="K62" s="38"/>
      <c r="L62" s="38" t="s">
        <v>63</v>
      </c>
      <c r="M62" s="38"/>
      <c r="N62" s="38"/>
      <c r="O62" s="38" t="s">
        <v>63</v>
      </c>
      <c r="P62" s="38"/>
      <c r="Q62" s="38"/>
      <c r="R62" s="515"/>
      <c r="S62" s="146"/>
      <c r="T62" s="26"/>
      <c r="U62" s="38"/>
      <c r="V62" s="38"/>
      <c r="W62" s="38"/>
      <c r="X62" s="38" t="s">
        <v>63</v>
      </c>
      <c r="Y62" s="27"/>
      <c r="Z62" s="38"/>
      <c r="AA62" s="38" t="s">
        <v>63</v>
      </c>
      <c r="AB62" s="38"/>
      <c r="AC62" s="38"/>
      <c r="AD62" s="38" t="s">
        <v>63</v>
      </c>
      <c r="AE62" s="38"/>
      <c r="AF62" s="515"/>
    </row>
    <row r="63" spans="1:32" ht="21" x14ac:dyDescent="0.6">
      <c r="A63" s="161"/>
      <c r="B63" s="41" t="s">
        <v>232</v>
      </c>
      <c r="C63" s="42"/>
      <c r="D63" s="42"/>
      <c r="E63" s="26"/>
      <c r="F63" s="38"/>
      <c r="G63" s="38"/>
      <c r="H63" s="38"/>
      <c r="I63" s="38"/>
      <c r="J63" s="27"/>
      <c r="K63" s="27"/>
      <c r="L63" s="27"/>
      <c r="M63" s="27"/>
      <c r="N63" s="27"/>
      <c r="O63" s="27"/>
      <c r="P63" s="38" t="s">
        <v>63</v>
      </c>
      <c r="Q63" s="38"/>
      <c r="R63" s="515"/>
      <c r="S63" s="146"/>
      <c r="T63" s="26"/>
      <c r="U63" s="38"/>
      <c r="V63" s="38"/>
      <c r="W63" s="38"/>
      <c r="X63" s="38"/>
      <c r="Y63" s="27"/>
      <c r="Z63" s="27"/>
      <c r="AA63" s="27"/>
      <c r="AB63" s="27"/>
      <c r="AC63" s="27"/>
      <c r="AD63" s="27"/>
      <c r="AE63" s="38" t="s">
        <v>63</v>
      </c>
      <c r="AF63" s="515"/>
    </row>
    <row r="64" spans="1:32" ht="24" customHeight="1" x14ac:dyDescent="0.6">
      <c r="A64" s="161"/>
      <c r="B64" s="41"/>
      <c r="C64" s="42"/>
      <c r="D64" s="42"/>
      <c r="E64" s="26"/>
      <c r="F64" s="38"/>
      <c r="G64" s="38"/>
      <c r="H64" s="38"/>
      <c r="I64" s="27"/>
      <c r="J64" s="27"/>
      <c r="K64" s="27"/>
      <c r="L64" s="27"/>
      <c r="M64" s="27"/>
      <c r="N64" s="27"/>
      <c r="O64" s="27"/>
      <c r="P64" s="27"/>
      <c r="Q64" s="27"/>
      <c r="R64" s="516"/>
      <c r="S64" s="146"/>
      <c r="T64" s="26"/>
      <c r="U64" s="38"/>
      <c r="V64" s="38"/>
      <c r="W64" s="38"/>
      <c r="X64" s="27"/>
      <c r="Y64" s="27"/>
      <c r="Z64" s="27"/>
      <c r="AA64" s="27"/>
      <c r="AB64" s="27"/>
      <c r="AC64" s="27"/>
      <c r="AD64" s="27"/>
      <c r="AE64" s="27"/>
      <c r="AF64" s="516"/>
    </row>
    <row r="65" spans="1:32" ht="21" x14ac:dyDescent="0.6">
      <c r="A65" s="161">
        <v>7</v>
      </c>
      <c r="B65" s="53" t="s">
        <v>39</v>
      </c>
      <c r="C65" s="54">
        <v>8</v>
      </c>
      <c r="D65" s="54" t="s">
        <v>7</v>
      </c>
      <c r="E65" s="55"/>
      <c r="F65" s="56"/>
      <c r="G65" s="56"/>
      <c r="H65" s="517" t="s">
        <v>13</v>
      </c>
      <c r="I65" s="518"/>
      <c r="J65" s="518"/>
      <c r="K65" s="519"/>
      <c r="L65" s="56"/>
      <c r="M65" s="56"/>
      <c r="N65" s="56"/>
      <c r="O65" s="56"/>
      <c r="P65" s="56"/>
      <c r="Q65" s="56"/>
      <c r="R65" s="136"/>
      <c r="S65" s="146"/>
      <c r="T65" s="55"/>
      <c r="U65" s="56"/>
      <c r="V65" s="56"/>
      <c r="W65" s="164" t="s">
        <v>13</v>
      </c>
      <c r="X65" s="165"/>
      <c r="Y65" s="165"/>
      <c r="Z65" s="166"/>
      <c r="AA65" s="56"/>
      <c r="AB65" s="56"/>
      <c r="AC65" s="56"/>
      <c r="AD65" s="56"/>
      <c r="AE65" s="56"/>
      <c r="AF65" s="136"/>
    </row>
    <row r="66" spans="1:32" ht="24" customHeight="1" x14ac:dyDescent="0.6">
      <c r="A66" s="161"/>
      <c r="B66" s="167" t="s">
        <v>43</v>
      </c>
      <c r="C66" s="168"/>
      <c r="D66" s="168"/>
      <c r="E66" s="169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520" t="s">
        <v>203</v>
      </c>
      <c r="S66" s="146"/>
      <c r="T66" s="169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514" t="s">
        <v>233</v>
      </c>
    </row>
    <row r="67" spans="1:32" ht="21" x14ac:dyDescent="0.6">
      <c r="A67" s="161"/>
      <c r="B67" s="167" t="s">
        <v>44</v>
      </c>
      <c r="C67" s="168"/>
      <c r="D67" s="168"/>
      <c r="E67" s="169"/>
      <c r="F67" s="137"/>
      <c r="G67" s="137"/>
      <c r="H67" s="137"/>
      <c r="I67" s="137" t="s">
        <v>185</v>
      </c>
      <c r="J67" s="137" t="s">
        <v>186</v>
      </c>
      <c r="K67" s="137" t="s">
        <v>184</v>
      </c>
      <c r="L67" s="137"/>
      <c r="M67" s="137"/>
      <c r="N67" s="137"/>
      <c r="O67" s="137"/>
      <c r="P67" s="137"/>
      <c r="Q67" s="137"/>
      <c r="R67" s="521"/>
      <c r="S67" s="146"/>
      <c r="T67" s="169"/>
      <c r="U67" s="137"/>
      <c r="V67" s="137"/>
      <c r="W67" s="137"/>
      <c r="X67" s="137" t="s">
        <v>185</v>
      </c>
      <c r="Y67" s="137" t="s">
        <v>186</v>
      </c>
      <c r="Z67" s="137" t="s">
        <v>184</v>
      </c>
      <c r="AA67" s="137"/>
      <c r="AB67" s="137"/>
      <c r="AC67" s="137"/>
      <c r="AD67" s="137"/>
      <c r="AE67" s="137"/>
      <c r="AF67" s="515"/>
    </row>
    <row r="68" spans="1:32" ht="21" x14ac:dyDescent="0.6">
      <c r="A68" s="161"/>
      <c r="B68" s="167" t="s">
        <v>45</v>
      </c>
      <c r="C68" s="168"/>
      <c r="D68" s="168"/>
      <c r="E68" s="169"/>
      <c r="F68" s="137"/>
      <c r="G68" s="137"/>
      <c r="H68" s="137" t="s">
        <v>207</v>
      </c>
      <c r="I68" s="137" t="s">
        <v>208</v>
      </c>
      <c r="J68" s="137" t="s">
        <v>209</v>
      </c>
      <c r="K68" s="137"/>
      <c r="L68" s="137" t="s">
        <v>210</v>
      </c>
      <c r="M68" s="137"/>
      <c r="N68" s="137"/>
      <c r="O68" s="137"/>
      <c r="P68" s="137"/>
      <c r="Q68" s="137"/>
      <c r="R68" s="521"/>
      <c r="S68" s="146"/>
      <c r="T68" s="169"/>
      <c r="U68" s="137"/>
      <c r="V68" s="137"/>
      <c r="W68" s="137" t="s">
        <v>207</v>
      </c>
      <c r="X68" s="137" t="s">
        <v>208</v>
      </c>
      <c r="Y68" s="137" t="s">
        <v>209</v>
      </c>
      <c r="Z68" s="137"/>
      <c r="AA68" s="137" t="s">
        <v>210</v>
      </c>
      <c r="AB68" s="137"/>
      <c r="AC68" s="137"/>
      <c r="AD68" s="137"/>
      <c r="AE68" s="137"/>
      <c r="AF68" s="515"/>
    </row>
    <row r="69" spans="1:32" ht="21" x14ac:dyDescent="0.6">
      <c r="A69" s="161"/>
      <c r="B69" s="167" t="s">
        <v>46</v>
      </c>
      <c r="C69" s="168"/>
      <c r="D69" s="168"/>
      <c r="E69" s="169"/>
      <c r="F69" s="137"/>
      <c r="G69" s="137"/>
      <c r="H69" s="137" t="s">
        <v>212</v>
      </c>
      <c r="I69" s="137" t="s">
        <v>208</v>
      </c>
      <c r="J69" s="137" t="s">
        <v>213</v>
      </c>
      <c r="K69" s="137"/>
      <c r="L69" s="137" t="s">
        <v>212</v>
      </c>
      <c r="M69" s="137"/>
      <c r="N69" s="137" t="s">
        <v>208</v>
      </c>
      <c r="O69" s="137"/>
      <c r="P69" s="137" t="s">
        <v>213</v>
      </c>
      <c r="Q69" s="137"/>
      <c r="R69" s="521"/>
      <c r="S69" s="146"/>
      <c r="T69" s="169"/>
      <c r="U69" s="137"/>
      <c r="V69" s="137"/>
      <c r="W69" s="137" t="s">
        <v>212</v>
      </c>
      <c r="X69" s="137" t="s">
        <v>208</v>
      </c>
      <c r="Y69" s="137" t="s">
        <v>213</v>
      </c>
      <c r="Z69" s="137"/>
      <c r="AA69" s="137" t="s">
        <v>212</v>
      </c>
      <c r="AB69" s="137"/>
      <c r="AC69" s="137" t="s">
        <v>208</v>
      </c>
      <c r="AD69" s="137"/>
      <c r="AE69" s="137" t="s">
        <v>213</v>
      </c>
      <c r="AF69" s="515"/>
    </row>
    <row r="70" spans="1:32" ht="21" x14ac:dyDescent="0.6">
      <c r="A70" s="161"/>
      <c r="B70" s="170" t="s">
        <v>47</v>
      </c>
      <c r="C70" s="168"/>
      <c r="D70" s="168"/>
      <c r="E70" s="169"/>
      <c r="F70" s="137"/>
      <c r="G70" s="137"/>
      <c r="H70" s="137"/>
      <c r="I70" s="137"/>
      <c r="J70" s="137" t="s">
        <v>215</v>
      </c>
      <c r="K70" s="137" t="s">
        <v>216</v>
      </c>
      <c r="L70" s="137" t="s">
        <v>158</v>
      </c>
      <c r="M70" s="137" t="s">
        <v>217</v>
      </c>
      <c r="N70" s="137"/>
      <c r="O70" s="137"/>
      <c r="P70" s="137"/>
      <c r="Q70" s="137"/>
      <c r="R70" s="521"/>
      <c r="S70" s="146"/>
      <c r="T70" s="169"/>
      <c r="U70" s="137"/>
      <c r="V70" s="137"/>
      <c r="W70" s="137"/>
      <c r="X70" s="137"/>
      <c r="Y70" s="137" t="s">
        <v>215</v>
      </c>
      <c r="Z70" s="137" t="s">
        <v>216</v>
      </c>
      <c r="AA70" s="137" t="s">
        <v>158</v>
      </c>
      <c r="AB70" s="137" t="s">
        <v>217</v>
      </c>
      <c r="AC70" s="137"/>
      <c r="AD70" s="137"/>
      <c r="AE70" s="137"/>
      <c r="AF70" s="515"/>
    </row>
    <row r="71" spans="1:32" ht="21" x14ac:dyDescent="0.6">
      <c r="A71" s="161"/>
      <c r="B71" s="170" t="s">
        <v>48</v>
      </c>
      <c r="C71" s="168"/>
      <c r="D71" s="168"/>
      <c r="E71" s="169"/>
      <c r="F71" s="137"/>
      <c r="G71" s="137"/>
      <c r="H71" s="137"/>
      <c r="I71" s="137"/>
      <c r="J71" s="137" t="s">
        <v>63</v>
      </c>
      <c r="K71" s="137"/>
      <c r="L71" s="137"/>
      <c r="M71" s="137"/>
      <c r="N71" s="137"/>
      <c r="O71" s="137"/>
      <c r="P71" s="137"/>
      <c r="Q71" s="137"/>
      <c r="R71" s="521"/>
      <c r="S71" s="146"/>
      <c r="T71" s="169"/>
      <c r="U71" s="137"/>
      <c r="V71" s="137"/>
      <c r="W71" s="137"/>
      <c r="X71" s="137"/>
      <c r="Y71" s="137" t="s">
        <v>63</v>
      </c>
      <c r="Z71" s="137"/>
      <c r="AA71" s="137"/>
      <c r="AB71" s="137"/>
      <c r="AC71" s="137"/>
      <c r="AD71" s="137"/>
      <c r="AE71" s="137"/>
      <c r="AF71" s="515"/>
    </row>
    <row r="72" spans="1:32" ht="21" x14ac:dyDescent="0.6">
      <c r="A72" s="161"/>
      <c r="B72" s="170" t="s">
        <v>49</v>
      </c>
      <c r="C72" s="168"/>
      <c r="D72" s="168"/>
      <c r="E72" s="169"/>
      <c r="F72" s="137"/>
      <c r="G72" s="137"/>
      <c r="H72" s="137" t="s">
        <v>167</v>
      </c>
      <c r="I72" s="137"/>
      <c r="J72" s="137" t="s">
        <v>168</v>
      </c>
      <c r="K72" s="137"/>
      <c r="L72" s="137"/>
      <c r="M72" s="137"/>
      <c r="N72" s="137"/>
      <c r="O72" s="137"/>
      <c r="P72" s="137"/>
      <c r="Q72" s="137"/>
      <c r="R72" s="522"/>
      <c r="S72" s="146"/>
      <c r="T72" s="169"/>
      <c r="U72" s="137"/>
      <c r="V72" s="137"/>
      <c r="W72" s="137" t="s">
        <v>167</v>
      </c>
      <c r="X72" s="137"/>
      <c r="Y72" s="137" t="s">
        <v>168</v>
      </c>
      <c r="Z72" s="137"/>
      <c r="AA72" s="137"/>
      <c r="AB72" s="137"/>
      <c r="AC72" s="137"/>
      <c r="AD72" s="137"/>
      <c r="AE72" s="137"/>
      <c r="AF72" s="516"/>
    </row>
    <row r="73" spans="1:32" ht="21" x14ac:dyDescent="0.6">
      <c r="A73" s="161">
        <v>8</v>
      </c>
      <c r="B73" s="67" t="s">
        <v>40</v>
      </c>
      <c r="C73" s="68"/>
      <c r="D73" s="69"/>
      <c r="E73" s="69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171"/>
      <c r="S73" s="146"/>
      <c r="T73" s="69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171"/>
    </row>
    <row r="74" spans="1:32" ht="21" x14ac:dyDescent="0.6">
      <c r="A74" s="161"/>
      <c r="B74" s="41" t="s">
        <v>41</v>
      </c>
      <c r="C74" s="42">
        <v>12</v>
      </c>
      <c r="D74" s="42" t="s">
        <v>11</v>
      </c>
      <c r="E74" s="72"/>
      <c r="F74" s="523" t="s">
        <v>22</v>
      </c>
      <c r="G74" s="524"/>
      <c r="H74" s="524"/>
      <c r="I74" s="524"/>
      <c r="J74" s="524"/>
      <c r="K74" s="524"/>
      <c r="L74" s="524"/>
      <c r="M74" s="524"/>
      <c r="N74" s="524"/>
      <c r="O74" s="524"/>
      <c r="P74" s="524"/>
      <c r="Q74" s="525"/>
      <c r="R74" s="128" t="s">
        <v>25</v>
      </c>
      <c r="S74" s="146"/>
      <c r="T74" s="523" t="s">
        <v>22</v>
      </c>
      <c r="U74" s="524"/>
      <c r="V74" s="524"/>
      <c r="W74" s="524"/>
      <c r="X74" s="524"/>
      <c r="Y74" s="524"/>
      <c r="Z74" s="524"/>
      <c r="AA74" s="524"/>
      <c r="AB74" s="524"/>
      <c r="AC74" s="524"/>
      <c r="AD74" s="524"/>
      <c r="AE74" s="525"/>
      <c r="AF74" s="128" t="s">
        <v>25</v>
      </c>
    </row>
    <row r="75" spans="1:32" ht="21" x14ac:dyDescent="0.6">
      <c r="A75" s="161"/>
      <c r="B75" s="41" t="s">
        <v>42</v>
      </c>
      <c r="C75" s="42">
        <v>1</v>
      </c>
      <c r="D75" s="42" t="s">
        <v>11</v>
      </c>
      <c r="E75" s="73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510" t="s">
        <v>13</v>
      </c>
      <c r="Q75" s="511"/>
      <c r="R75" s="128" t="s">
        <v>23</v>
      </c>
      <c r="S75" s="146"/>
      <c r="T75" s="510" t="s">
        <v>13</v>
      </c>
      <c r="U75" s="512"/>
      <c r="V75" s="512"/>
      <c r="W75" s="512"/>
      <c r="X75" s="512"/>
      <c r="Y75" s="512"/>
      <c r="Z75" s="512"/>
      <c r="AA75" s="512"/>
      <c r="AB75" s="512"/>
      <c r="AC75" s="512"/>
      <c r="AD75" s="512"/>
      <c r="AE75" s="511"/>
      <c r="AF75" s="128" t="s">
        <v>23</v>
      </c>
    </row>
    <row r="76" spans="1:32" ht="21" x14ac:dyDescent="0.6">
      <c r="A76" s="161"/>
      <c r="B76" s="4"/>
      <c r="C76" s="88"/>
      <c r="D76" s="88"/>
      <c r="E76" s="87"/>
      <c r="F76" s="87"/>
      <c r="G76" s="87"/>
      <c r="H76" s="88"/>
      <c r="I76" s="88"/>
      <c r="J76" s="513"/>
      <c r="K76" s="513"/>
      <c r="L76" s="513"/>
      <c r="M76" s="513"/>
      <c r="N76" s="513"/>
      <c r="O76" s="513"/>
      <c r="P76" s="4"/>
      <c r="Q76" s="4"/>
      <c r="R76" s="4"/>
      <c r="S76" s="146"/>
      <c r="T76" s="4"/>
      <c r="U76" s="4"/>
      <c r="V76" s="4"/>
      <c r="W76" s="4"/>
      <c r="X76" s="4"/>
      <c r="Y76" s="4"/>
      <c r="Z76" s="4"/>
      <c r="AA76" s="172"/>
      <c r="AB76" s="161"/>
      <c r="AC76" s="161"/>
      <c r="AD76" s="161"/>
      <c r="AE76" s="161"/>
      <c r="AF76" s="161"/>
    </row>
    <row r="77" spans="1:32" ht="21" x14ac:dyDescent="0.6">
      <c r="A77" s="161"/>
      <c r="B77" s="4"/>
      <c r="C77" s="88">
        <v>1</v>
      </c>
      <c r="D77" s="88" t="s">
        <v>24</v>
      </c>
      <c r="E77" s="502" t="s">
        <v>234</v>
      </c>
      <c r="F77" s="502"/>
      <c r="G77" s="502"/>
      <c r="H77" s="88">
        <v>2</v>
      </c>
      <c r="I77" s="88" t="s">
        <v>24</v>
      </c>
      <c r="J77" s="76" t="s">
        <v>235</v>
      </c>
      <c r="K77" s="76"/>
      <c r="L77" s="76"/>
      <c r="M77" s="88">
        <v>3</v>
      </c>
      <c r="N77" s="88" t="s">
        <v>24</v>
      </c>
      <c r="O77" s="87" t="s">
        <v>236</v>
      </c>
      <c r="P77" s="4"/>
      <c r="Q77" s="4"/>
      <c r="R77" s="4"/>
      <c r="S77" s="146"/>
      <c r="T77" s="4"/>
      <c r="U77" s="88">
        <v>2</v>
      </c>
      <c r="V77" s="88" t="s">
        <v>24</v>
      </c>
      <c r="W77" s="76" t="s">
        <v>235</v>
      </c>
      <c r="X77" s="76"/>
      <c r="Y77" s="76"/>
      <c r="Z77" s="88">
        <v>3</v>
      </c>
      <c r="AA77" s="88" t="s">
        <v>24</v>
      </c>
      <c r="AB77" s="87" t="s">
        <v>236</v>
      </c>
      <c r="AC77" s="4"/>
      <c r="AD77" s="161"/>
      <c r="AE77" s="161"/>
      <c r="AF77" s="161"/>
    </row>
    <row r="78" spans="1:32" ht="21" x14ac:dyDescent="0.6">
      <c r="A78" s="161"/>
      <c r="B78" s="4"/>
      <c r="C78" s="88">
        <v>4</v>
      </c>
      <c r="D78" s="88" t="s">
        <v>24</v>
      </c>
      <c r="E78" s="87" t="s">
        <v>237</v>
      </c>
      <c r="F78" s="87"/>
      <c r="G78" s="87"/>
      <c r="H78" s="88">
        <v>5</v>
      </c>
      <c r="I78" s="88" t="s">
        <v>24</v>
      </c>
      <c r="J78" s="76" t="s">
        <v>238</v>
      </c>
      <c r="K78" s="76"/>
      <c r="L78" s="76"/>
      <c r="M78" s="88">
        <v>6</v>
      </c>
      <c r="N78" s="88" t="s">
        <v>24</v>
      </c>
      <c r="O78" s="87" t="s">
        <v>239</v>
      </c>
      <c r="P78" s="4"/>
      <c r="Q78" s="4"/>
      <c r="R78" s="4"/>
      <c r="S78" s="146"/>
      <c r="T78" s="4"/>
      <c r="U78" s="88">
        <v>5</v>
      </c>
      <c r="V78" s="88" t="s">
        <v>24</v>
      </c>
      <c r="W78" s="76" t="s">
        <v>238</v>
      </c>
      <c r="X78" s="76"/>
      <c r="Y78" s="76"/>
      <c r="Z78" s="88">
        <v>6</v>
      </c>
      <c r="AA78" s="88" t="s">
        <v>24</v>
      </c>
      <c r="AB78" s="87" t="s">
        <v>239</v>
      </c>
      <c r="AC78" s="4"/>
      <c r="AD78" s="161"/>
      <c r="AE78" s="161"/>
      <c r="AF78" s="161"/>
    </row>
    <row r="79" spans="1:32" ht="21" x14ac:dyDescent="0.6">
      <c r="A79" s="161"/>
      <c r="B79" s="4"/>
      <c r="C79" s="88">
        <v>7</v>
      </c>
      <c r="D79" s="88" t="s">
        <v>24</v>
      </c>
      <c r="E79" s="502" t="s">
        <v>240</v>
      </c>
      <c r="F79" s="502"/>
      <c r="G79" s="502"/>
      <c r="H79" s="88">
        <v>8</v>
      </c>
      <c r="I79" s="88" t="s">
        <v>24</v>
      </c>
      <c r="J79" s="76" t="s">
        <v>241</v>
      </c>
      <c r="K79" s="76"/>
      <c r="L79" s="76"/>
      <c r="M79" s="88"/>
      <c r="N79" s="88"/>
      <c r="O79" s="87"/>
      <c r="P79" s="4"/>
      <c r="Q79" s="4"/>
      <c r="R79" s="4"/>
      <c r="S79" s="146"/>
      <c r="T79" s="4"/>
      <c r="U79" s="88">
        <v>8</v>
      </c>
      <c r="V79" s="88" t="s">
        <v>24</v>
      </c>
      <c r="W79" s="76" t="s">
        <v>241</v>
      </c>
      <c r="X79" s="76"/>
      <c r="Y79" s="76"/>
      <c r="Z79" s="88"/>
      <c r="AA79" s="88"/>
      <c r="AB79" s="87"/>
      <c r="AC79" s="4"/>
      <c r="AD79" s="161"/>
      <c r="AE79" s="161"/>
      <c r="AF79" s="161"/>
    </row>
    <row r="80" spans="1:32" ht="21" x14ac:dyDescent="0.6">
      <c r="A80" s="161"/>
      <c r="B80" s="172"/>
      <c r="C80" s="173"/>
      <c r="D80" s="173"/>
      <c r="E80" s="174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4"/>
      <c r="U80" s="4"/>
      <c r="V80" s="4"/>
      <c r="W80" s="4"/>
      <c r="X80" s="4"/>
      <c r="Y80" s="4"/>
      <c r="Z80" s="4"/>
      <c r="AA80" s="172"/>
      <c r="AB80" s="161"/>
      <c r="AC80" s="161"/>
      <c r="AD80" s="161"/>
      <c r="AE80" s="161"/>
      <c r="AF80" s="161"/>
    </row>
  </sheetData>
  <mergeCells count="34">
    <mergeCell ref="W11:X11"/>
    <mergeCell ref="AF11:AF15"/>
    <mergeCell ref="W14:X14"/>
    <mergeCell ref="A1:AF1"/>
    <mergeCell ref="A2:AF2"/>
    <mergeCell ref="A3:B4"/>
    <mergeCell ref="C3:E3"/>
    <mergeCell ref="AF3:AF4"/>
    <mergeCell ref="AF16:AF18"/>
    <mergeCell ref="AF19:AF20"/>
    <mergeCell ref="AF21:AF33"/>
    <mergeCell ref="AD29:AE29"/>
    <mergeCell ref="T31:AE31"/>
    <mergeCell ref="T32:AE32"/>
    <mergeCell ref="F74:Q74"/>
    <mergeCell ref="T74:AE74"/>
    <mergeCell ref="T34:AE34"/>
    <mergeCell ref="AF35:AF36"/>
    <mergeCell ref="AF37:AF43"/>
    <mergeCell ref="V44:Y44"/>
    <mergeCell ref="AF45:AF51"/>
    <mergeCell ref="AF52:AF56"/>
    <mergeCell ref="T53:AE53"/>
    <mergeCell ref="AD54:AE54"/>
    <mergeCell ref="R58:R64"/>
    <mergeCell ref="AF58:AF64"/>
    <mergeCell ref="H65:K65"/>
    <mergeCell ref="R66:R72"/>
    <mergeCell ref="AF66:AF72"/>
    <mergeCell ref="P75:Q75"/>
    <mergeCell ref="T75:AE75"/>
    <mergeCell ref="J76:O76"/>
    <mergeCell ref="E77:G77"/>
    <mergeCell ref="E79:G7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workbookViewId="0">
      <selection sqref="A1:XFD1048576"/>
    </sheetView>
  </sheetViews>
  <sheetFormatPr defaultColWidth="9" defaultRowHeight="19.8" x14ac:dyDescent="0.5"/>
  <cols>
    <col min="1" max="1" width="30.69921875" style="181" customWidth="1"/>
    <col min="2" max="2" width="6" style="182" customWidth="1"/>
    <col min="3" max="3" width="6" style="181" customWidth="1"/>
    <col min="4" max="4" width="8.3984375" style="181" customWidth="1"/>
    <col min="5" max="5" width="5.69921875" style="181" customWidth="1"/>
    <col min="6" max="6" width="6.09765625" style="181" customWidth="1"/>
    <col min="7" max="7" width="5.69921875" style="181" customWidth="1"/>
    <col min="8" max="8" width="5.8984375" style="181" customWidth="1"/>
    <col min="9" max="9" width="6.8984375" style="181" customWidth="1"/>
    <col min="10" max="10" width="6.69921875" style="181" customWidth="1"/>
    <col min="11" max="11" width="6.59765625" style="181" customWidth="1"/>
    <col min="12" max="12" width="5.69921875" style="181" customWidth="1"/>
    <col min="13" max="13" width="6.59765625" style="181" customWidth="1"/>
    <col min="14" max="14" width="6.5" style="181" customWidth="1"/>
    <col min="15" max="15" width="6.19921875" style="181" customWidth="1"/>
    <col min="16" max="16" width="6.5" style="181" customWidth="1"/>
    <col min="17" max="17" width="24.8984375" style="181" customWidth="1"/>
    <col min="18" max="16384" width="9" style="181"/>
  </cols>
  <sheetData>
    <row r="1" spans="1:17" s="180" customFormat="1" ht="20.399999999999999" x14ac:dyDescent="0.55000000000000004">
      <c r="A1" s="562" t="s">
        <v>242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</row>
    <row r="2" spans="1:17" s="180" customFormat="1" ht="20.399999999999999" x14ac:dyDescent="0.55000000000000004">
      <c r="A2" s="562" t="s">
        <v>12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</row>
    <row r="3" spans="1:17" s="180" customFormat="1" ht="20.399999999999999" x14ac:dyDescent="0.55000000000000004">
      <c r="A3" s="562" t="s">
        <v>243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</row>
    <row r="4" spans="1:17" ht="10.5" customHeight="1" x14ac:dyDescent="0.5"/>
    <row r="5" spans="1:17" s="180" customFormat="1" ht="20.399999999999999" x14ac:dyDescent="0.55000000000000004">
      <c r="A5" s="563" t="s">
        <v>0</v>
      </c>
      <c r="B5" s="563" t="s">
        <v>3</v>
      </c>
      <c r="C5" s="563" t="s">
        <v>4</v>
      </c>
      <c r="D5" s="564" t="s">
        <v>244</v>
      </c>
      <c r="E5" s="183" t="s">
        <v>5</v>
      </c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566" t="s">
        <v>6</v>
      </c>
    </row>
    <row r="6" spans="1:17" s="180" customFormat="1" ht="20.399999999999999" x14ac:dyDescent="0.55000000000000004">
      <c r="A6" s="563"/>
      <c r="B6" s="563"/>
      <c r="C6" s="563"/>
      <c r="D6" s="565"/>
      <c r="E6" s="184">
        <v>22555</v>
      </c>
      <c r="F6" s="184">
        <v>22586</v>
      </c>
      <c r="G6" s="184">
        <v>22616</v>
      </c>
      <c r="H6" s="184">
        <v>22647</v>
      </c>
      <c r="I6" s="184">
        <v>22678</v>
      </c>
      <c r="J6" s="184">
        <v>22706</v>
      </c>
      <c r="K6" s="184">
        <v>22737</v>
      </c>
      <c r="L6" s="184">
        <v>22767</v>
      </c>
      <c r="M6" s="184">
        <v>22798</v>
      </c>
      <c r="N6" s="184">
        <v>22828</v>
      </c>
      <c r="O6" s="184">
        <v>22859</v>
      </c>
      <c r="P6" s="184">
        <v>22890</v>
      </c>
      <c r="Q6" s="567"/>
    </row>
    <row r="7" spans="1:17" s="180" customFormat="1" ht="23.4" x14ac:dyDescent="0.6">
      <c r="A7" s="185"/>
      <c r="B7" s="186"/>
      <c r="C7" s="186"/>
      <c r="D7" s="187">
        <v>2604360</v>
      </c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9"/>
    </row>
    <row r="8" spans="1:17" s="180" customFormat="1" ht="24" customHeight="1" x14ac:dyDescent="0.55000000000000004">
      <c r="A8" s="190" t="s">
        <v>245</v>
      </c>
      <c r="B8" s="191"/>
      <c r="C8" s="191"/>
      <c r="D8" s="191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3" t="s">
        <v>246</v>
      </c>
    </row>
    <row r="9" spans="1:17" ht="20.399999999999999" x14ac:dyDescent="0.5">
      <c r="A9" s="194" t="s">
        <v>26</v>
      </c>
      <c r="B9" s="195"/>
      <c r="C9" s="195"/>
      <c r="D9" s="195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7"/>
    </row>
    <row r="10" spans="1:17" ht="39.6" x14ac:dyDescent="0.5">
      <c r="A10" s="198" t="s">
        <v>50</v>
      </c>
      <c r="B10" s="79">
        <v>23</v>
      </c>
      <c r="C10" s="79" t="s">
        <v>7</v>
      </c>
      <c r="D10" s="79"/>
      <c r="E10" s="199" t="s">
        <v>247</v>
      </c>
      <c r="F10" s="200"/>
      <c r="G10" s="79"/>
      <c r="H10" s="79"/>
      <c r="I10" s="79"/>
      <c r="J10" s="201"/>
      <c r="K10" s="201"/>
      <c r="L10" s="201"/>
      <c r="M10" s="201"/>
      <c r="N10" s="201"/>
      <c r="O10" s="201"/>
      <c r="P10" s="201"/>
      <c r="Q10" s="202" t="s">
        <v>248</v>
      </c>
    </row>
    <row r="11" spans="1:17" ht="20.399999999999999" x14ac:dyDescent="0.5">
      <c r="A11" s="194" t="s">
        <v>85</v>
      </c>
      <c r="B11" s="195"/>
      <c r="C11" s="195"/>
      <c r="D11" s="195"/>
      <c r="E11" s="203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204"/>
    </row>
    <row r="12" spans="1:17" ht="39.6" x14ac:dyDescent="0.5">
      <c r="A12" s="198" t="s">
        <v>27</v>
      </c>
      <c r="B12" s="79">
        <v>23</v>
      </c>
      <c r="C12" s="79" t="s">
        <v>7</v>
      </c>
      <c r="D12" s="205"/>
      <c r="E12" s="556" t="s">
        <v>125</v>
      </c>
      <c r="F12" s="558"/>
      <c r="G12" s="201"/>
      <c r="H12" s="206"/>
      <c r="I12" s="201"/>
      <c r="J12" s="201"/>
      <c r="K12" s="201"/>
      <c r="L12" s="201"/>
      <c r="M12" s="201"/>
      <c r="N12" s="201"/>
      <c r="O12" s="201"/>
      <c r="P12" s="201"/>
      <c r="Q12" s="207" t="s">
        <v>246</v>
      </c>
    </row>
    <row r="13" spans="1:17" ht="39.6" x14ac:dyDescent="0.5">
      <c r="A13" s="198" t="s">
        <v>28</v>
      </c>
      <c r="B13" s="79">
        <v>23</v>
      </c>
      <c r="C13" s="79" t="s">
        <v>7</v>
      </c>
      <c r="D13" s="205"/>
      <c r="E13" s="201"/>
      <c r="F13" s="201"/>
      <c r="G13" s="201"/>
      <c r="H13" s="549" t="s">
        <v>125</v>
      </c>
      <c r="I13" s="549"/>
      <c r="J13" s="201"/>
      <c r="K13" s="201"/>
      <c r="L13" s="201"/>
      <c r="M13" s="201"/>
      <c r="N13" s="201"/>
      <c r="O13" s="201"/>
      <c r="P13" s="201"/>
      <c r="Q13" s="555" t="s">
        <v>249</v>
      </c>
    </row>
    <row r="14" spans="1:17" x14ac:dyDescent="0.5">
      <c r="A14" s="198" t="s">
        <v>14</v>
      </c>
      <c r="B14" s="79"/>
      <c r="C14" s="79"/>
      <c r="D14" s="79"/>
      <c r="E14" s="201"/>
      <c r="F14" s="201"/>
      <c r="G14" s="201"/>
      <c r="H14" s="549" t="s">
        <v>125</v>
      </c>
      <c r="I14" s="549"/>
      <c r="J14" s="79"/>
      <c r="K14" s="79"/>
      <c r="L14" s="79"/>
      <c r="M14" s="201"/>
      <c r="N14" s="201"/>
      <c r="O14" s="201"/>
      <c r="P14" s="201"/>
      <c r="Q14" s="555"/>
    </row>
    <row r="15" spans="1:17" x14ac:dyDescent="0.5">
      <c r="A15" s="198" t="s">
        <v>15</v>
      </c>
      <c r="B15" s="79"/>
      <c r="C15" s="79"/>
      <c r="D15" s="79"/>
      <c r="E15" s="201"/>
      <c r="F15" s="201"/>
      <c r="G15" s="201"/>
      <c r="H15" s="553" t="s">
        <v>125</v>
      </c>
      <c r="I15" s="559"/>
      <c r="J15" s="554"/>
      <c r="K15" s="79"/>
      <c r="L15" s="79"/>
      <c r="M15" s="79"/>
      <c r="N15" s="79"/>
      <c r="O15" s="79"/>
      <c r="P15" s="201"/>
      <c r="Q15" s="555"/>
    </row>
    <row r="16" spans="1:17" ht="30.6" customHeight="1" x14ac:dyDescent="0.5">
      <c r="A16" s="198" t="s">
        <v>16</v>
      </c>
      <c r="B16" s="79"/>
      <c r="C16" s="79"/>
      <c r="D16" s="79"/>
      <c r="E16" s="201"/>
      <c r="F16" s="201"/>
      <c r="G16" s="201"/>
      <c r="H16" s="553" t="s">
        <v>125</v>
      </c>
      <c r="I16" s="559"/>
      <c r="J16" s="554"/>
      <c r="K16" s="79"/>
      <c r="L16" s="79"/>
      <c r="M16" s="79"/>
      <c r="N16" s="79"/>
      <c r="O16" s="79"/>
      <c r="P16" s="201"/>
      <c r="Q16" s="555"/>
    </row>
    <row r="17" spans="1:17" ht="37.950000000000003" customHeight="1" x14ac:dyDescent="0.5">
      <c r="A17" s="198" t="s">
        <v>17</v>
      </c>
      <c r="B17" s="79"/>
      <c r="C17" s="79"/>
      <c r="D17" s="79"/>
      <c r="E17" s="201"/>
      <c r="F17" s="79"/>
      <c r="G17" s="79"/>
      <c r="H17" s="553" t="s">
        <v>125</v>
      </c>
      <c r="I17" s="559"/>
      <c r="J17" s="554"/>
      <c r="K17" s="79"/>
      <c r="L17" s="79"/>
      <c r="M17" s="79"/>
      <c r="N17" s="79"/>
      <c r="O17" s="79"/>
      <c r="P17" s="201"/>
      <c r="Q17" s="555"/>
    </row>
    <row r="18" spans="1:17" x14ac:dyDescent="0.5">
      <c r="A18" s="198" t="s">
        <v>29</v>
      </c>
      <c r="B18" s="79">
        <v>23</v>
      </c>
      <c r="C18" s="79" t="s">
        <v>7</v>
      </c>
      <c r="D18" s="205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555" t="s">
        <v>250</v>
      </c>
    </row>
    <row r="19" spans="1:17" ht="49.2" customHeight="1" x14ac:dyDescent="0.5">
      <c r="A19" s="198" t="s">
        <v>18</v>
      </c>
      <c r="B19" s="79"/>
      <c r="C19" s="79"/>
      <c r="D19" s="205"/>
      <c r="E19" s="201"/>
      <c r="F19" s="556" t="s">
        <v>125</v>
      </c>
      <c r="G19" s="557"/>
      <c r="H19" s="558"/>
      <c r="I19" s="201"/>
      <c r="J19" s="79"/>
      <c r="K19" s="79"/>
      <c r="L19" s="209"/>
      <c r="M19" s="79"/>
      <c r="N19" s="79"/>
      <c r="O19" s="79"/>
      <c r="P19" s="79"/>
      <c r="Q19" s="555"/>
    </row>
    <row r="20" spans="1:17" x14ac:dyDescent="0.5">
      <c r="A20" s="198" t="s">
        <v>19</v>
      </c>
      <c r="B20" s="79"/>
      <c r="C20" s="79"/>
      <c r="D20" s="205"/>
      <c r="E20" s="201"/>
      <c r="F20" s="201"/>
      <c r="G20" s="553" t="s">
        <v>125</v>
      </c>
      <c r="H20" s="559"/>
      <c r="I20" s="559"/>
      <c r="J20" s="559"/>
      <c r="K20" s="559"/>
      <c r="L20" s="559"/>
      <c r="M20" s="554"/>
      <c r="N20" s="209"/>
      <c r="O20" s="209"/>
      <c r="P20" s="209"/>
      <c r="Q20" s="555"/>
    </row>
    <row r="21" spans="1:17" ht="39.6" customHeight="1" x14ac:dyDescent="0.5">
      <c r="A21" s="198" t="s">
        <v>30</v>
      </c>
      <c r="B21" s="79">
        <v>23</v>
      </c>
      <c r="C21" s="79" t="s">
        <v>7</v>
      </c>
      <c r="D21" s="205"/>
      <c r="E21" s="201"/>
      <c r="F21" s="210"/>
      <c r="G21" s="211"/>
      <c r="H21" s="212"/>
      <c r="I21" s="212"/>
      <c r="J21" s="212"/>
      <c r="K21" s="212"/>
      <c r="L21" s="212"/>
      <c r="M21" s="211"/>
      <c r="N21" s="201"/>
      <c r="O21" s="201"/>
      <c r="P21" s="201"/>
      <c r="Q21" s="560" t="s">
        <v>251</v>
      </c>
    </row>
    <row r="22" spans="1:17" ht="39.6" x14ac:dyDescent="0.5">
      <c r="A22" s="198" t="s">
        <v>51</v>
      </c>
      <c r="B22" s="79"/>
      <c r="C22" s="79"/>
      <c r="D22" s="79"/>
      <c r="E22" s="211"/>
      <c r="F22" s="211"/>
      <c r="G22" s="553" t="s">
        <v>125</v>
      </c>
      <c r="H22" s="559"/>
      <c r="I22" s="559"/>
      <c r="J22" s="559"/>
      <c r="K22" s="559"/>
      <c r="L22" s="559"/>
      <c r="M22" s="554"/>
      <c r="N22" s="211"/>
      <c r="O22" s="211"/>
      <c r="P22" s="211"/>
      <c r="Q22" s="561"/>
    </row>
    <row r="23" spans="1:17" x14ac:dyDescent="0.5">
      <c r="A23" s="198" t="s">
        <v>31</v>
      </c>
      <c r="B23" s="79">
        <v>292</v>
      </c>
      <c r="C23" s="79" t="s">
        <v>7</v>
      </c>
      <c r="D23" s="205"/>
      <c r="E23" s="201"/>
      <c r="F23" s="213"/>
      <c r="G23" s="213"/>
      <c r="H23" s="201"/>
      <c r="I23" s="201"/>
      <c r="J23" s="201"/>
      <c r="K23" s="201"/>
      <c r="L23" s="201"/>
      <c r="M23" s="201"/>
      <c r="N23" s="201"/>
      <c r="O23" s="201"/>
      <c r="P23" s="201"/>
      <c r="Q23" s="555" t="s">
        <v>252</v>
      </c>
    </row>
    <row r="24" spans="1:17" x14ac:dyDescent="0.5">
      <c r="A24" s="198" t="s">
        <v>9</v>
      </c>
      <c r="B24" s="79"/>
      <c r="C24" s="79"/>
      <c r="D24" s="205"/>
      <c r="E24" s="201"/>
      <c r="F24" s="213"/>
      <c r="G24" s="556" t="s">
        <v>125</v>
      </c>
      <c r="H24" s="557"/>
      <c r="I24" s="558"/>
      <c r="J24" s="79"/>
      <c r="K24" s="201"/>
      <c r="L24" s="201"/>
      <c r="M24" s="201"/>
      <c r="N24" s="201"/>
      <c r="O24" s="201"/>
      <c r="P24" s="201"/>
      <c r="Q24" s="555"/>
    </row>
    <row r="25" spans="1:17" x14ac:dyDescent="0.5">
      <c r="A25" s="198" t="s">
        <v>58</v>
      </c>
      <c r="B25" s="79"/>
      <c r="C25" s="79"/>
      <c r="D25" s="205"/>
      <c r="E25" s="201"/>
      <c r="F25" s="213"/>
      <c r="G25" s="556" t="s">
        <v>125</v>
      </c>
      <c r="H25" s="557"/>
      <c r="I25" s="558"/>
      <c r="J25" s="79"/>
      <c r="K25" s="201"/>
      <c r="L25" s="201"/>
      <c r="M25" s="201"/>
      <c r="N25" s="201"/>
      <c r="O25" s="201"/>
      <c r="P25" s="201"/>
      <c r="Q25" s="555"/>
    </row>
    <row r="26" spans="1:17" ht="40.200000000000003" customHeight="1" x14ac:dyDescent="0.5">
      <c r="A26" s="198" t="s">
        <v>10</v>
      </c>
      <c r="B26" s="79"/>
      <c r="C26" s="79"/>
      <c r="D26" s="205"/>
      <c r="E26" s="201"/>
      <c r="F26" s="213"/>
      <c r="G26" s="214"/>
      <c r="H26" s="199" t="s">
        <v>247</v>
      </c>
      <c r="I26" s="200"/>
      <c r="J26" s="79"/>
      <c r="K26" s="201"/>
      <c r="L26" s="201"/>
      <c r="M26" s="201"/>
      <c r="N26" s="201"/>
      <c r="O26" s="201"/>
      <c r="P26" s="201"/>
      <c r="Q26" s="555"/>
    </row>
    <row r="27" spans="1:17" x14ac:dyDescent="0.5">
      <c r="A27" s="198" t="s">
        <v>32</v>
      </c>
      <c r="B27" s="79"/>
      <c r="C27" s="79"/>
      <c r="D27" s="79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15"/>
    </row>
    <row r="28" spans="1:17" ht="39.6" customHeight="1" x14ac:dyDescent="0.6">
      <c r="A28" s="198" t="s">
        <v>253</v>
      </c>
      <c r="B28" s="79">
        <v>23</v>
      </c>
      <c r="C28" s="79" t="s">
        <v>7</v>
      </c>
      <c r="D28" s="205"/>
      <c r="E28" s="550" t="s">
        <v>254</v>
      </c>
      <c r="F28" s="551"/>
      <c r="G28" s="551"/>
      <c r="H28" s="551"/>
      <c r="I28" s="551"/>
      <c r="J28" s="551"/>
      <c r="K28" s="551"/>
      <c r="L28" s="551"/>
      <c r="M28" s="551"/>
      <c r="N28" s="551"/>
      <c r="O28" s="551"/>
      <c r="P28" s="552"/>
      <c r="Q28" s="215" t="s">
        <v>8</v>
      </c>
    </row>
    <row r="29" spans="1:17" ht="39.6" x14ac:dyDescent="0.5">
      <c r="A29" s="198" t="s">
        <v>20</v>
      </c>
      <c r="B29" s="79">
        <v>23</v>
      </c>
      <c r="C29" s="79" t="s">
        <v>7</v>
      </c>
      <c r="D29" s="79"/>
      <c r="E29" s="201"/>
      <c r="F29" s="201"/>
      <c r="G29" s="201"/>
      <c r="H29" s="201"/>
      <c r="I29" s="201"/>
      <c r="J29" s="213"/>
      <c r="K29" s="201"/>
      <c r="L29" s="201"/>
      <c r="M29" s="201"/>
      <c r="N29" s="201"/>
      <c r="O29" s="549" t="s">
        <v>13</v>
      </c>
      <c r="P29" s="549"/>
      <c r="Q29" s="215" t="s">
        <v>8</v>
      </c>
    </row>
    <row r="30" spans="1:17" ht="20.399999999999999" x14ac:dyDescent="0.5">
      <c r="A30" s="194" t="s">
        <v>2</v>
      </c>
      <c r="B30" s="195"/>
      <c r="C30" s="195"/>
      <c r="D30" s="21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204"/>
    </row>
    <row r="31" spans="1:17" x14ac:dyDescent="0.5">
      <c r="A31" s="198" t="s">
        <v>34</v>
      </c>
      <c r="B31" s="79">
        <v>15</v>
      </c>
      <c r="C31" s="79" t="s">
        <v>11</v>
      </c>
      <c r="D31" s="79"/>
      <c r="E31" s="549" t="s">
        <v>13</v>
      </c>
      <c r="F31" s="549"/>
      <c r="G31" s="549"/>
      <c r="H31" s="549"/>
      <c r="I31" s="549"/>
      <c r="J31" s="549"/>
      <c r="K31" s="549"/>
      <c r="L31" s="549"/>
      <c r="M31" s="549"/>
      <c r="N31" s="549"/>
      <c r="O31" s="549"/>
      <c r="P31" s="549"/>
      <c r="Q31" s="215" t="s">
        <v>8</v>
      </c>
    </row>
    <row r="32" spans="1:17" x14ac:dyDescent="0.5">
      <c r="A32" s="198" t="s">
        <v>33</v>
      </c>
      <c r="B32" s="79">
        <v>15</v>
      </c>
      <c r="C32" s="79" t="s">
        <v>11</v>
      </c>
      <c r="D32" s="79"/>
      <c r="E32" s="549" t="s">
        <v>13</v>
      </c>
      <c r="F32" s="549"/>
      <c r="G32" s="549"/>
      <c r="H32" s="549"/>
      <c r="I32" s="549"/>
      <c r="J32" s="549"/>
      <c r="K32" s="549"/>
      <c r="L32" s="549"/>
      <c r="M32" s="549"/>
      <c r="N32" s="549"/>
      <c r="O32" s="549"/>
      <c r="P32" s="549"/>
      <c r="Q32" s="215" t="s">
        <v>8</v>
      </c>
    </row>
    <row r="33" spans="1:17" ht="115.2" customHeight="1" x14ac:dyDescent="0.5">
      <c r="A33" s="198" t="s">
        <v>35</v>
      </c>
      <c r="B33" s="79">
        <v>23</v>
      </c>
      <c r="C33" s="79" t="s">
        <v>7</v>
      </c>
      <c r="D33" s="205"/>
      <c r="E33" s="201"/>
      <c r="F33" s="201"/>
      <c r="G33" s="201"/>
      <c r="H33" s="201"/>
      <c r="I33" s="201"/>
      <c r="J33" s="201"/>
      <c r="K33" s="209"/>
      <c r="L33" s="553" t="s">
        <v>13</v>
      </c>
      <c r="M33" s="554"/>
      <c r="N33" s="201"/>
      <c r="O33" s="201"/>
      <c r="P33" s="201"/>
      <c r="Q33" s="217" t="s">
        <v>255</v>
      </c>
    </row>
    <row r="34" spans="1:17" x14ac:dyDescent="0.5">
      <c r="A34" s="198" t="s">
        <v>36</v>
      </c>
      <c r="B34" s="79">
        <v>23</v>
      </c>
      <c r="C34" s="79" t="s">
        <v>7</v>
      </c>
      <c r="D34" s="79"/>
      <c r="E34" s="549" t="s">
        <v>13</v>
      </c>
      <c r="F34" s="549"/>
      <c r="G34" s="549"/>
      <c r="H34" s="549"/>
      <c r="I34" s="549"/>
      <c r="J34" s="549"/>
      <c r="K34" s="549"/>
      <c r="L34" s="549"/>
      <c r="M34" s="549"/>
      <c r="N34" s="549"/>
      <c r="O34" s="549"/>
      <c r="P34" s="549"/>
      <c r="Q34" s="215" t="s">
        <v>8</v>
      </c>
    </row>
    <row r="35" spans="1:17" ht="115.2" x14ac:dyDescent="0.5">
      <c r="A35" s="194" t="s">
        <v>37</v>
      </c>
      <c r="B35" s="216">
        <v>1150</v>
      </c>
      <c r="C35" s="195" t="s">
        <v>21</v>
      </c>
      <c r="D35" s="216"/>
      <c r="E35" s="196"/>
      <c r="F35" s="539" t="s">
        <v>13</v>
      </c>
      <c r="G35" s="540"/>
      <c r="H35" s="540"/>
      <c r="I35" s="540"/>
      <c r="J35" s="540"/>
      <c r="K35" s="540"/>
      <c r="L35" s="540"/>
      <c r="M35" s="540"/>
      <c r="N35" s="541"/>
      <c r="O35" s="195"/>
      <c r="P35" s="196"/>
      <c r="Q35" s="193" t="s">
        <v>256</v>
      </c>
    </row>
    <row r="36" spans="1:17" ht="20.399999999999999" x14ac:dyDescent="0.55000000000000004">
      <c r="A36" s="218" t="s">
        <v>38</v>
      </c>
      <c r="B36" s="219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1"/>
    </row>
    <row r="37" spans="1:17" x14ac:dyDescent="0.5">
      <c r="A37" s="198" t="s">
        <v>228</v>
      </c>
      <c r="B37" s="79"/>
      <c r="C37" s="79"/>
      <c r="D37" s="222"/>
      <c r="E37" s="222"/>
      <c r="F37" s="222"/>
      <c r="G37" s="222"/>
      <c r="H37" s="222"/>
      <c r="I37" s="213"/>
      <c r="J37" s="213"/>
      <c r="K37" s="213"/>
      <c r="L37" s="213"/>
      <c r="M37" s="213"/>
      <c r="N37" s="213"/>
      <c r="O37" s="213"/>
      <c r="P37" s="213"/>
      <c r="Q37" s="542" t="s">
        <v>257</v>
      </c>
    </row>
    <row r="38" spans="1:17" x14ac:dyDescent="0.5">
      <c r="A38" s="198" t="s">
        <v>229</v>
      </c>
      <c r="B38" s="79"/>
      <c r="C38" s="79"/>
      <c r="D38" s="222"/>
      <c r="E38" s="79" t="s">
        <v>258</v>
      </c>
      <c r="F38" s="79" t="s">
        <v>259</v>
      </c>
      <c r="G38" s="79" t="s">
        <v>259</v>
      </c>
      <c r="H38" s="223" t="s">
        <v>260</v>
      </c>
      <c r="I38" s="79" t="s">
        <v>261</v>
      </c>
      <c r="J38" s="79" t="s">
        <v>261</v>
      </c>
      <c r="K38" s="79" t="s">
        <v>261</v>
      </c>
      <c r="L38" s="79" t="s">
        <v>261</v>
      </c>
      <c r="M38" s="79" t="s">
        <v>261</v>
      </c>
      <c r="N38" s="79" t="s">
        <v>261</v>
      </c>
      <c r="O38" s="79" t="s">
        <v>261</v>
      </c>
      <c r="P38" s="79" t="s">
        <v>261</v>
      </c>
      <c r="Q38" s="543"/>
    </row>
    <row r="39" spans="1:17" x14ac:dyDescent="0.5">
      <c r="A39" s="198" t="s">
        <v>230</v>
      </c>
      <c r="B39" s="79"/>
      <c r="C39" s="79"/>
      <c r="D39" s="222"/>
      <c r="E39" s="79" t="s">
        <v>258</v>
      </c>
      <c r="F39" s="79" t="s">
        <v>258</v>
      </c>
      <c r="G39" s="79" t="s">
        <v>258</v>
      </c>
      <c r="H39" s="79" t="s">
        <v>258</v>
      </c>
      <c r="I39" s="79" t="s">
        <v>261</v>
      </c>
      <c r="J39" s="79" t="s">
        <v>261</v>
      </c>
      <c r="K39" s="79" t="s">
        <v>261</v>
      </c>
      <c r="L39" s="79" t="s">
        <v>261</v>
      </c>
      <c r="M39" s="79" t="s">
        <v>261</v>
      </c>
      <c r="N39" s="79" t="s">
        <v>261</v>
      </c>
      <c r="O39" s="79" t="s">
        <v>261</v>
      </c>
      <c r="P39" s="79" t="s">
        <v>261</v>
      </c>
      <c r="Q39" s="543"/>
    </row>
    <row r="40" spans="1:17" ht="39.6" x14ac:dyDescent="0.5">
      <c r="A40" s="198" t="s">
        <v>231</v>
      </c>
      <c r="B40" s="79"/>
      <c r="C40" s="79"/>
      <c r="D40" s="222"/>
      <c r="E40" s="214"/>
      <c r="F40" s="214"/>
      <c r="G40" s="214"/>
      <c r="H40" s="214"/>
      <c r="I40" s="79"/>
      <c r="J40" s="79"/>
      <c r="K40" s="79"/>
      <c r="L40" s="79"/>
      <c r="M40" s="79"/>
      <c r="N40" s="79"/>
      <c r="O40" s="79"/>
      <c r="P40" s="79"/>
      <c r="Q40" s="543"/>
    </row>
    <row r="41" spans="1:17" x14ac:dyDescent="0.5">
      <c r="A41" s="198" t="s">
        <v>229</v>
      </c>
      <c r="B41" s="79"/>
      <c r="C41" s="79"/>
      <c r="D41" s="222"/>
      <c r="E41" s="214"/>
      <c r="F41" s="214"/>
      <c r="G41" s="214"/>
      <c r="H41" s="79" t="s">
        <v>258</v>
      </c>
      <c r="I41" s="79" t="s">
        <v>261</v>
      </c>
      <c r="J41" s="79" t="s">
        <v>261</v>
      </c>
      <c r="K41" s="79" t="s">
        <v>261</v>
      </c>
      <c r="L41" s="79" t="s">
        <v>261</v>
      </c>
      <c r="M41" s="79" t="s">
        <v>261</v>
      </c>
      <c r="N41" s="79" t="s">
        <v>261</v>
      </c>
      <c r="O41" s="79" t="s">
        <v>261</v>
      </c>
      <c r="P41" s="79" t="s">
        <v>261</v>
      </c>
      <c r="Q41" s="543"/>
    </row>
    <row r="42" spans="1:17" x14ac:dyDescent="0.5">
      <c r="A42" s="198" t="s">
        <v>232</v>
      </c>
      <c r="B42" s="79"/>
      <c r="C42" s="79"/>
      <c r="D42" s="222"/>
      <c r="E42" s="214"/>
      <c r="F42" s="214"/>
      <c r="G42" s="214"/>
      <c r="H42" s="79" t="s">
        <v>258</v>
      </c>
      <c r="I42" s="79" t="s">
        <v>261</v>
      </c>
      <c r="J42" s="79" t="s">
        <v>261</v>
      </c>
      <c r="K42" s="79" t="s">
        <v>261</v>
      </c>
      <c r="L42" s="79" t="s">
        <v>261</v>
      </c>
      <c r="M42" s="79" t="s">
        <v>261</v>
      </c>
      <c r="N42" s="79" t="s">
        <v>261</v>
      </c>
      <c r="O42" s="79" t="s">
        <v>261</v>
      </c>
      <c r="P42" s="79" t="s">
        <v>261</v>
      </c>
      <c r="Q42" s="543"/>
    </row>
    <row r="43" spans="1:17" x14ac:dyDescent="0.5">
      <c r="A43" s="198" t="s">
        <v>262</v>
      </c>
      <c r="B43" s="79"/>
      <c r="C43" s="79"/>
      <c r="D43" s="222"/>
      <c r="E43" s="214"/>
      <c r="F43" s="214"/>
      <c r="G43" s="214"/>
      <c r="H43" s="79" t="s">
        <v>258</v>
      </c>
      <c r="I43" s="79" t="s">
        <v>261</v>
      </c>
      <c r="J43" s="79" t="s">
        <v>261</v>
      </c>
      <c r="K43" s="79" t="s">
        <v>261</v>
      </c>
      <c r="L43" s="79" t="s">
        <v>261</v>
      </c>
      <c r="M43" s="79" t="s">
        <v>261</v>
      </c>
      <c r="N43" s="79" t="s">
        <v>261</v>
      </c>
      <c r="O43" s="79" t="s">
        <v>261</v>
      </c>
      <c r="P43" s="79" t="s">
        <v>261</v>
      </c>
      <c r="Q43" s="543"/>
    </row>
    <row r="44" spans="1:17" x14ac:dyDescent="0.5">
      <c r="A44" s="198" t="s">
        <v>229</v>
      </c>
      <c r="B44" s="79"/>
      <c r="C44" s="79"/>
      <c r="D44" s="222"/>
      <c r="E44" s="214"/>
      <c r="F44" s="214"/>
      <c r="G44" s="214"/>
      <c r="H44" s="79" t="s">
        <v>258</v>
      </c>
      <c r="I44" s="79" t="s">
        <v>261</v>
      </c>
      <c r="J44" s="79" t="s">
        <v>261</v>
      </c>
      <c r="K44" s="79" t="s">
        <v>261</v>
      </c>
      <c r="L44" s="79" t="s">
        <v>261</v>
      </c>
      <c r="M44" s="79" t="s">
        <v>261</v>
      </c>
      <c r="N44" s="79" t="s">
        <v>261</v>
      </c>
      <c r="O44" s="79" t="s">
        <v>261</v>
      </c>
      <c r="P44" s="79" t="s">
        <v>261</v>
      </c>
      <c r="Q44" s="543"/>
    </row>
    <row r="45" spans="1:17" x14ac:dyDescent="0.5">
      <c r="A45" s="198" t="s">
        <v>263</v>
      </c>
      <c r="B45" s="79"/>
      <c r="C45" s="79"/>
      <c r="D45" s="222"/>
      <c r="E45" s="214"/>
      <c r="F45" s="214"/>
      <c r="G45" s="214"/>
      <c r="H45" s="79" t="s">
        <v>258</v>
      </c>
      <c r="I45" s="79" t="s">
        <v>261</v>
      </c>
      <c r="J45" s="79" t="s">
        <v>261</v>
      </c>
      <c r="K45" s="79" t="s">
        <v>261</v>
      </c>
      <c r="L45" s="79" t="s">
        <v>261</v>
      </c>
      <c r="M45" s="79" t="s">
        <v>261</v>
      </c>
      <c r="N45" s="79" t="s">
        <v>261</v>
      </c>
      <c r="O45" s="79" t="s">
        <v>261</v>
      </c>
      <c r="P45" s="79" t="s">
        <v>261</v>
      </c>
      <c r="Q45" s="544"/>
    </row>
    <row r="46" spans="1:17" s="228" customFormat="1" ht="40.799999999999997" x14ac:dyDescent="0.55000000000000004">
      <c r="A46" s="224" t="s">
        <v>39</v>
      </c>
      <c r="B46" s="195">
        <v>23</v>
      </c>
      <c r="C46" s="195" t="s">
        <v>7</v>
      </c>
      <c r="D46" s="225"/>
      <c r="E46" s="226"/>
      <c r="F46" s="226"/>
      <c r="G46" s="545" t="s">
        <v>13</v>
      </c>
      <c r="H46" s="545"/>
      <c r="I46" s="545"/>
      <c r="J46" s="545"/>
      <c r="K46" s="226"/>
      <c r="L46" s="226"/>
      <c r="M46" s="226"/>
      <c r="N46" s="226"/>
      <c r="O46" s="226"/>
      <c r="P46" s="226"/>
      <c r="Q46" s="227"/>
    </row>
    <row r="47" spans="1:17" s="233" customFormat="1" ht="17.399999999999999" x14ac:dyDescent="0.45">
      <c r="A47" s="229" t="s">
        <v>43</v>
      </c>
      <c r="B47" s="230"/>
      <c r="C47" s="230"/>
      <c r="D47" s="231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546" t="s">
        <v>264</v>
      </c>
    </row>
    <row r="48" spans="1:17" s="233" customFormat="1" ht="17.399999999999999" x14ac:dyDescent="0.45">
      <c r="A48" s="229" t="s">
        <v>44</v>
      </c>
      <c r="B48" s="230"/>
      <c r="C48" s="230"/>
      <c r="D48" s="231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547"/>
    </row>
    <row r="49" spans="1:17" s="233" customFormat="1" ht="17.399999999999999" x14ac:dyDescent="0.45">
      <c r="A49" s="229" t="s">
        <v>45</v>
      </c>
      <c r="B49" s="230"/>
      <c r="C49" s="230"/>
      <c r="D49" s="231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547"/>
    </row>
    <row r="50" spans="1:17" s="233" customFormat="1" ht="17.399999999999999" x14ac:dyDescent="0.45">
      <c r="A50" s="229" t="s">
        <v>46</v>
      </c>
      <c r="B50" s="230"/>
      <c r="C50" s="230"/>
      <c r="D50" s="231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547"/>
    </row>
    <row r="51" spans="1:17" s="233" customFormat="1" ht="17.399999999999999" x14ac:dyDescent="0.45">
      <c r="A51" s="234" t="s">
        <v>47</v>
      </c>
      <c r="B51" s="230"/>
      <c r="C51" s="230"/>
      <c r="D51" s="231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547"/>
    </row>
    <row r="52" spans="1:17" s="233" customFormat="1" ht="17.399999999999999" x14ac:dyDescent="0.45">
      <c r="A52" s="234" t="s">
        <v>48</v>
      </c>
      <c r="B52" s="230"/>
      <c r="C52" s="230"/>
      <c r="D52" s="231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547"/>
    </row>
    <row r="53" spans="1:17" s="233" customFormat="1" ht="17.399999999999999" x14ac:dyDescent="0.45">
      <c r="A53" s="234" t="s">
        <v>49</v>
      </c>
      <c r="B53" s="230"/>
      <c r="C53" s="230"/>
      <c r="D53" s="231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547"/>
    </row>
    <row r="54" spans="1:17" s="180" customFormat="1" ht="20.399999999999999" x14ac:dyDescent="0.55000000000000004">
      <c r="A54" s="218" t="s">
        <v>40</v>
      </c>
      <c r="B54" s="235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7"/>
    </row>
    <row r="55" spans="1:17" x14ac:dyDescent="0.5">
      <c r="A55" s="198" t="s">
        <v>41</v>
      </c>
      <c r="B55" s="79">
        <v>12</v>
      </c>
      <c r="C55" s="79" t="s">
        <v>11</v>
      </c>
      <c r="D55" s="213"/>
      <c r="E55" s="548" t="s">
        <v>22</v>
      </c>
      <c r="F55" s="548"/>
      <c r="G55" s="548"/>
      <c r="H55" s="548"/>
      <c r="I55" s="548"/>
      <c r="J55" s="548"/>
      <c r="K55" s="548"/>
      <c r="L55" s="548"/>
      <c r="M55" s="548"/>
      <c r="N55" s="548"/>
      <c r="O55" s="548"/>
      <c r="P55" s="548"/>
      <c r="Q55" s="215" t="s">
        <v>25</v>
      </c>
    </row>
    <row r="56" spans="1:17" x14ac:dyDescent="0.5">
      <c r="A56" s="198" t="s">
        <v>42</v>
      </c>
      <c r="B56" s="79">
        <v>1</v>
      </c>
      <c r="C56" s="79" t="s">
        <v>11</v>
      </c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549" t="s">
        <v>13</v>
      </c>
      <c r="P56" s="549"/>
      <c r="Q56" s="215" t="s">
        <v>23</v>
      </c>
    </row>
    <row r="57" spans="1:17" ht="16.5" customHeight="1" x14ac:dyDescent="0.6">
      <c r="C57" s="182"/>
      <c r="D57" s="238"/>
      <c r="E57" s="239"/>
      <c r="F57" s="239"/>
      <c r="G57" s="239"/>
      <c r="H57" s="182"/>
      <c r="I57" s="538"/>
      <c r="J57" s="538"/>
      <c r="K57" s="538"/>
      <c r="L57" s="538"/>
      <c r="M57" s="538"/>
      <c r="N57" s="538"/>
    </row>
    <row r="58" spans="1:17" s="242" customFormat="1" ht="24.6" x14ac:dyDescent="0.7">
      <c r="A58" s="240" t="s">
        <v>265</v>
      </c>
      <c r="B58" s="241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Q58" s="243"/>
    </row>
    <row r="59" spans="1:17" s="242" customFormat="1" ht="24.6" x14ac:dyDescent="0.7">
      <c r="A59" s="244" t="s">
        <v>266</v>
      </c>
      <c r="B59" s="241">
        <v>1</v>
      </c>
      <c r="C59" s="241" t="s">
        <v>24</v>
      </c>
      <c r="D59" s="537" t="s">
        <v>267</v>
      </c>
      <c r="E59" s="537"/>
      <c r="F59" s="537"/>
      <c r="G59" s="241">
        <v>2</v>
      </c>
      <c r="H59" s="241" t="s">
        <v>24</v>
      </c>
      <c r="I59" s="537" t="s">
        <v>268</v>
      </c>
      <c r="J59" s="537"/>
      <c r="K59" s="537"/>
      <c r="L59" s="537"/>
      <c r="M59" s="537"/>
      <c r="N59" s="537"/>
      <c r="Q59" s="243"/>
    </row>
    <row r="60" spans="1:17" s="242" customFormat="1" ht="24.6" x14ac:dyDescent="0.7">
      <c r="A60" s="239"/>
      <c r="B60" s="241">
        <v>3</v>
      </c>
      <c r="C60" s="241" t="s">
        <v>24</v>
      </c>
      <c r="D60" s="537" t="s">
        <v>269</v>
      </c>
      <c r="E60" s="537"/>
      <c r="F60" s="537"/>
      <c r="G60" s="241">
        <v>4</v>
      </c>
      <c r="H60" s="241" t="s">
        <v>24</v>
      </c>
      <c r="I60" s="537" t="s">
        <v>270</v>
      </c>
      <c r="J60" s="537"/>
      <c r="K60" s="537"/>
      <c r="L60" s="537"/>
      <c r="M60" s="537"/>
      <c r="N60" s="537"/>
      <c r="Q60" s="243"/>
    </row>
    <row r="61" spans="1:17" s="242" customFormat="1" ht="24.6" x14ac:dyDescent="0.7">
      <c r="A61" s="239"/>
      <c r="B61" s="241">
        <v>5</v>
      </c>
      <c r="C61" s="241" t="s">
        <v>24</v>
      </c>
      <c r="D61" s="537" t="s">
        <v>271</v>
      </c>
      <c r="E61" s="537"/>
      <c r="F61" s="537"/>
      <c r="G61" s="241">
        <v>6</v>
      </c>
      <c r="H61" s="241" t="s">
        <v>24</v>
      </c>
      <c r="I61" s="537" t="s">
        <v>272</v>
      </c>
      <c r="J61" s="537"/>
      <c r="K61" s="537"/>
      <c r="L61" s="537"/>
      <c r="M61" s="537"/>
      <c r="N61" s="537"/>
      <c r="Q61" s="243"/>
    </row>
    <row r="62" spans="1:17" s="242" customFormat="1" ht="24.6" x14ac:dyDescent="0.7">
      <c r="A62" s="239"/>
      <c r="B62" s="241">
        <v>7</v>
      </c>
      <c r="C62" s="241" t="s">
        <v>24</v>
      </c>
      <c r="D62" s="537" t="s">
        <v>273</v>
      </c>
      <c r="E62" s="537"/>
      <c r="F62" s="537"/>
      <c r="G62" s="241">
        <v>8</v>
      </c>
      <c r="H62" s="241" t="s">
        <v>24</v>
      </c>
      <c r="I62" s="537" t="s">
        <v>274</v>
      </c>
      <c r="J62" s="537"/>
      <c r="K62" s="537"/>
      <c r="L62" s="537"/>
      <c r="M62" s="537"/>
      <c r="N62" s="537"/>
      <c r="Q62" s="243"/>
    </row>
    <row r="63" spans="1:17" s="242" customFormat="1" ht="24.6" x14ac:dyDescent="0.7">
      <c r="A63" s="239"/>
      <c r="B63" s="241">
        <v>9</v>
      </c>
      <c r="C63" s="241" t="s">
        <v>24</v>
      </c>
      <c r="D63" s="537" t="s">
        <v>275</v>
      </c>
      <c r="E63" s="537"/>
      <c r="F63" s="537"/>
      <c r="G63" s="241">
        <v>10</v>
      </c>
      <c r="H63" s="241" t="s">
        <v>24</v>
      </c>
      <c r="I63" s="537" t="s">
        <v>276</v>
      </c>
      <c r="J63" s="537"/>
      <c r="K63" s="537"/>
      <c r="L63" s="537"/>
      <c r="M63" s="537"/>
      <c r="N63" s="537"/>
      <c r="Q63" s="243"/>
    </row>
    <row r="64" spans="1:17" s="242" customFormat="1" ht="24.6" x14ac:dyDescent="0.7">
      <c r="A64" s="239"/>
      <c r="B64" s="241">
        <v>11</v>
      </c>
      <c r="C64" s="241" t="s">
        <v>24</v>
      </c>
      <c r="D64" s="537" t="s">
        <v>277</v>
      </c>
      <c r="E64" s="537"/>
      <c r="F64" s="537"/>
      <c r="G64" s="241">
        <v>12</v>
      </c>
      <c r="H64" s="241" t="s">
        <v>24</v>
      </c>
      <c r="I64" s="537" t="s">
        <v>278</v>
      </c>
      <c r="J64" s="537"/>
      <c r="K64" s="537"/>
      <c r="L64" s="537"/>
      <c r="M64" s="537"/>
      <c r="N64" s="537"/>
      <c r="Q64" s="243"/>
    </row>
    <row r="65" spans="1:17" s="242" customFormat="1" ht="24.6" x14ac:dyDescent="0.7">
      <c r="A65" s="239"/>
      <c r="B65" s="241">
        <v>13</v>
      </c>
      <c r="C65" s="241" t="s">
        <v>24</v>
      </c>
      <c r="D65" s="537" t="s">
        <v>279</v>
      </c>
      <c r="E65" s="537"/>
      <c r="F65" s="537"/>
      <c r="G65" s="241">
        <v>14</v>
      </c>
      <c r="H65" s="241" t="s">
        <v>24</v>
      </c>
      <c r="I65" s="537" t="s">
        <v>280</v>
      </c>
      <c r="J65" s="537"/>
      <c r="K65" s="537"/>
      <c r="L65" s="537"/>
      <c r="M65" s="537"/>
      <c r="N65" s="537"/>
      <c r="Q65" s="243"/>
    </row>
    <row r="66" spans="1:17" s="242" customFormat="1" ht="24.6" x14ac:dyDescent="0.7">
      <c r="A66" s="239"/>
      <c r="B66" s="241">
        <v>15</v>
      </c>
      <c r="C66" s="241" t="s">
        <v>24</v>
      </c>
      <c r="D66" s="537" t="s">
        <v>281</v>
      </c>
      <c r="E66" s="537"/>
      <c r="F66" s="537"/>
      <c r="G66" s="241">
        <v>16</v>
      </c>
      <c r="H66" s="241" t="s">
        <v>24</v>
      </c>
      <c r="I66" s="537" t="s">
        <v>282</v>
      </c>
      <c r="J66" s="537"/>
      <c r="K66" s="537"/>
      <c r="L66" s="537"/>
      <c r="M66" s="537"/>
      <c r="N66" s="537"/>
      <c r="Q66" s="243"/>
    </row>
    <row r="67" spans="1:17" s="242" customFormat="1" ht="24.6" x14ac:dyDescent="0.7">
      <c r="B67" s="245">
        <v>17</v>
      </c>
      <c r="C67" s="241" t="s">
        <v>24</v>
      </c>
      <c r="D67" s="537" t="s">
        <v>283</v>
      </c>
      <c r="E67" s="537"/>
      <c r="F67" s="537"/>
      <c r="G67" s="245">
        <v>18</v>
      </c>
      <c r="H67" s="241" t="s">
        <v>24</v>
      </c>
      <c r="I67" s="537" t="s">
        <v>284</v>
      </c>
      <c r="J67" s="537"/>
      <c r="K67" s="537"/>
      <c r="L67" s="537"/>
      <c r="M67" s="537"/>
      <c r="N67" s="537"/>
      <c r="Q67" s="243"/>
    </row>
    <row r="68" spans="1:17" s="242" customFormat="1" ht="24.6" x14ac:dyDescent="0.7">
      <c r="B68" s="245">
        <v>19</v>
      </c>
      <c r="C68" s="241" t="s">
        <v>24</v>
      </c>
      <c r="D68" s="537" t="s">
        <v>285</v>
      </c>
      <c r="E68" s="537"/>
      <c r="F68" s="537"/>
      <c r="G68" s="245">
        <v>20</v>
      </c>
      <c r="H68" s="241" t="s">
        <v>24</v>
      </c>
      <c r="I68" s="537" t="s">
        <v>286</v>
      </c>
      <c r="J68" s="537"/>
      <c r="K68" s="537"/>
      <c r="L68" s="537"/>
      <c r="M68" s="537"/>
      <c r="N68" s="537"/>
      <c r="Q68" s="243"/>
    </row>
    <row r="69" spans="1:17" s="242" customFormat="1" ht="24.6" x14ac:dyDescent="0.7">
      <c r="B69" s="245">
        <v>21</v>
      </c>
      <c r="C69" s="241" t="s">
        <v>24</v>
      </c>
      <c r="D69" s="537" t="s">
        <v>287</v>
      </c>
      <c r="E69" s="537"/>
      <c r="F69" s="537"/>
      <c r="G69" s="245">
        <v>22</v>
      </c>
      <c r="H69" s="241" t="s">
        <v>24</v>
      </c>
      <c r="I69" s="537" t="s">
        <v>288</v>
      </c>
      <c r="J69" s="537"/>
      <c r="K69" s="537"/>
      <c r="L69" s="537"/>
      <c r="M69" s="537"/>
      <c r="N69" s="537"/>
      <c r="Q69" s="243"/>
    </row>
    <row r="70" spans="1:17" s="242" customFormat="1" ht="24.6" x14ac:dyDescent="0.7">
      <c r="B70" s="245">
        <v>23</v>
      </c>
      <c r="C70" s="241" t="s">
        <v>24</v>
      </c>
      <c r="D70" s="537" t="s">
        <v>289</v>
      </c>
      <c r="E70" s="537"/>
      <c r="F70" s="537"/>
      <c r="Q70" s="243"/>
    </row>
  </sheetData>
  <mergeCells count="59">
    <mergeCell ref="A1:Q1"/>
    <mergeCell ref="A2:Q2"/>
    <mergeCell ref="A3:Q3"/>
    <mergeCell ref="A5:A6"/>
    <mergeCell ref="B5:B6"/>
    <mergeCell ref="C5:C6"/>
    <mergeCell ref="D5:D6"/>
    <mergeCell ref="Q5:Q6"/>
    <mergeCell ref="E12:F12"/>
    <mergeCell ref="H13:I13"/>
    <mergeCell ref="Q13:Q17"/>
    <mergeCell ref="H14:I14"/>
    <mergeCell ref="H15:J15"/>
    <mergeCell ref="H16:J16"/>
    <mergeCell ref="H17:J17"/>
    <mergeCell ref="E34:P34"/>
    <mergeCell ref="Q18:Q20"/>
    <mergeCell ref="F19:H19"/>
    <mergeCell ref="G20:M20"/>
    <mergeCell ref="Q21:Q22"/>
    <mergeCell ref="G22:M22"/>
    <mergeCell ref="Q23:Q26"/>
    <mergeCell ref="G24:I24"/>
    <mergeCell ref="G25:I25"/>
    <mergeCell ref="E28:P28"/>
    <mergeCell ref="O29:P29"/>
    <mergeCell ref="E31:P31"/>
    <mergeCell ref="E32:P32"/>
    <mergeCell ref="L33:M33"/>
    <mergeCell ref="D61:F61"/>
    <mergeCell ref="I61:N61"/>
    <mergeCell ref="F35:N35"/>
    <mergeCell ref="Q37:Q45"/>
    <mergeCell ref="G46:J46"/>
    <mergeCell ref="Q47:Q53"/>
    <mergeCell ref="E55:P55"/>
    <mergeCell ref="O56:P56"/>
    <mergeCell ref="I57:N57"/>
    <mergeCell ref="D59:F59"/>
    <mergeCell ref="I59:N59"/>
    <mergeCell ref="D60:F60"/>
    <mergeCell ref="I60:N60"/>
    <mergeCell ref="D62:F62"/>
    <mergeCell ref="I62:N62"/>
    <mergeCell ref="D63:F63"/>
    <mergeCell ref="I63:N63"/>
    <mergeCell ref="D64:F64"/>
    <mergeCell ref="I64:N64"/>
    <mergeCell ref="D65:F65"/>
    <mergeCell ref="I65:N65"/>
    <mergeCell ref="D66:F66"/>
    <mergeCell ref="I66:N66"/>
    <mergeCell ref="D67:F67"/>
    <mergeCell ref="I67:N67"/>
    <mergeCell ref="D68:F68"/>
    <mergeCell ref="I68:N68"/>
    <mergeCell ref="D69:F69"/>
    <mergeCell ref="I69:N69"/>
    <mergeCell ref="D70:F7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workbookViewId="0">
      <selection activeCell="F15" sqref="F15:G15"/>
    </sheetView>
  </sheetViews>
  <sheetFormatPr defaultColWidth="7.5" defaultRowHeight="13.8" x14ac:dyDescent="0.25"/>
  <cols>
    <col min="1" max="1" width="32" style="246" customWidth="1"/>
    <col min="2" max="2" width="6.09765625" style="246" customWidth="1"/>
    <col min="3" max="3" width="6.296875" style="246" bestFit="1" customWidth="1"/>
    <col min="4" max="4" width="8.69921875" style="249" customWidth="1"/>
    <col min="5" max="6" width="5.69921875" style="246" bestFit="1" customWidth="1"/>
    <col min="7" max="7" width="5.59765625" style="246" bestFit="1" customWidth="1"/>
    <col min="8" max="8" width="5.69921875" style="246" bestFit="1" customWidth="1"/>
    <col min="9" max="9" width="5.8984375" style="246" bestFit="1" customWidth="1"/>
    <col min="10" max="10" width="5.69921875" style="246" bestFit="1" customWidth="1"/>
    <col min="11" max="11" width="6" style="246" bestFit="1" customWidth="1"/>
    <col min="12" max="12" width="5.8984375" style="246" bestFit="1" customWidth="1"/>
    <col min="13" max="13" width="5.59765625" style="246" bestFit="1" customWidth="1"/>
    <col min="14" max="15" width="5.69921875" style="246" bestFit="1" customWidth="1"/>
    <col min="16" max="16" width="5.59765625" style="246" bestFit="1" customWidth="1"/>
    <col min="17" max="17" width="22" style="246" customWidth="1"/>
    <col min="18" max="16384" width="7.5" style="246"/>
  </cols>
  <sheetData>
    <row r="1" spans="1:17" ht="18" x14ac:dyDescent="0.25">
      <c r="A1" s="581" t="s">
        <v>52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</row>
    <row r="2" spans="1:17" ht="18" x14ac:dyDescent="0.25">
      <c r="A2" s="581" t="s">
        <v>290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</row>
    <row r="3" spans="1:17" ht="18" x14ac:dyDescent="0.25">
      <c r="A3" s="581" t="s">
        <v>291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</row>
    <row r="4" spans="1:17" ht="18" x14ac:dyDescent="0.25">
      <c r="A4" s="247"/>
      <c r="B4" s="248"/>
    </row>
    <row r="5" spans="1:17" x14ac:dyDescent="0.25">
      <c r="A5" s="582" t="s">
        <v>0</v>
      </c>
      <c r="B5" s="582" t="s">
        <v>3</v>
      </c>
      <c r="C5" s="582" t="s">
        <v>4</v>
      </c>
      <c r="D5" s="582" t="s">
        <v>1</v>
      </c>
      <c r="E5" s="582" t="s">
        <v>5</v>
      </c>
      <c r="F5" s="582"/>
      <c r="G5" s="582"/>
      <c r="H5" s="582"/>
      <c r="I5" s="582"/>
      <c r="J5" s="582"/>
      <c r="K5" s="582"/>
      <c r="L5" s="582"/>
      <c r="M5" s="582"/>
      <c r="N5" s="582"/>
      <c r="O5" s="582"/>
      <c r="P5" s="582"/>
      <c r="Q5" s="583" t="s">
        <v>6</v>
      </c>
    </row>
    <row r="6" spans="1:17" ht="19.2" x14ac:dyDescent="0.25">
      <c r="A6" s="582"/>
      <c r="B6" s="582"/>
      <c r="C6" s="582"/>
      <c r="D6" s="582"/>
      <c r="E6" s="250">
        <v>22555</v>
      </c>
      <c r="F6" s="250">
        <v>22586</v>
      </c>
      <c r="G6" s="250">
        <v>22616</v>
      </c>
      <c r="H6" s="250">
        <v>22647</v>
      </c>
      <c r="I6" s="250">
        <v>22678</v>
      </c>
      <c r="J6" s="250">
        <v>22706</v>
      </c>
      <c r="K6" s="250">
        <v>22737</v>
      </c>
      <c r="L6" s="250">
        <v>22767</v>
      </c>
      <c r="M6" s="250">
        <v>22798</v>
      </c>
      <c r="N6" s="250">
        <v>22828</v>
      </c>
      <c r="O6" s="250">
        <v>22859</v>
      </c>
      <c r="P6" s="250">
        <v>22890</v>
      </c>
      <c r="Q6" s="583"/>
    </row>
    <row r="7" spans="1:17" ht="20.399999999999999" x14ac:dyDescent="0.25">
      <c r="A7" s="251" t="s">
        <v>292</v>
      </c>
      <c r="B7" s="252"/>
      <c r="C7" s="252"/>
      <c r="D7" s="252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4" t="s">
        <v>293</v>
      </c>
    </row>
    <row r="8" spans="1:17" ht="20.399999999999999" x14ac:dyDescent="0.25">
      <c r="A8" s="251" t="s">
        <v>294</v>
      </c>
      <c r="B8" s="252"/>
      <c r="C8" s="252"/>
      <c r="D8" s="252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2"/>
    </row>
    <row r="9" spans="1:17" ht="20.399999999999999" x14ac:dyDescent="0.25">
      <c r="A9" s="255" t="s">
        <v>295</v>
      </c>
      <c r="B9" s="256">
        <v>8</v>
      </c>
      <c r="C9" s="257" t="s">
        <v>7</v>
      </c>
      <c r="D9" s="256"/>
      <c r="E9" s="250"/>
      <c r="F9" s="250" t="s">
        <v>57</v>
      </c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8" t="s">
        <v>296</v>
      </c>
    </row>
    <row r="10" spans="1:17" ht="20.399999999999999" x14ac:dyDescent="0.25">
      <c r="A10" s="255" t="s">
        <v>61</v>
      </c>
      <c r="B10" s="256">
        <v>8</v>
      </c>
      <c r="C10" s="257" t="s">
        <v>7</v>
      </c>
      <c r="D10" s="256"/>
      <c r="E10" s="250"/>
      <c r="F10" s="250" t="s">
        <v>57</v>
      </c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8" t="s">
        <v>296</v>
      </c>
    </row>
    <row r="11" spans="1:17" ht="20.399999999999999" x14ac:dyDescent="0.55000000000000004">
      <c r="A11" s="259" t="s">
        <v>297</v>
      </c>
      <c r="B11" s="260"/>
      <c r="C11" s="260"/>
      <c r="D11" s="261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</row>
    <row r="12" spans="1:17" ht="20.399999999999999" x14ac:dyDescent="0.55000000000000004">
      <c r="A12" s="262" t="s">
        <v>298</v>
      </c>
      <c r="B12" s="257">
        <v>8</v>
      </c>
      <c r="C12" s="257" t="s">
        <v>7</v>
      </c>
      <c r="D12" s="263"/>
      <c r="E12" s="264"/>
      <c r="F12" s="250" t="s">
        <v>57</v>
      </c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5" t="s">
        <v>293</v>
      </c>
    </row>
    <row r="13" spans="1:17" ht="20.399999999999999" x14ac:dyDescent="0.55000000000000004">
      <c r="A13" s="262" t="s">
        <v>299</v>
      </c>
      <c r="B13" s="257">
        <v>8</v>
      </c>
      <c r="C13" s="257" t="s">
        <v>7</v>
      </c>
      <c r="D13" s="263">
        <f>24000+16000+20800+20000+80000+8000</f>
        <v>168800</v>
      </c>
      <c r="E13" s="264"/>
      <c r="F13" s="579" t="s">
        <v>57</v>
      </c>
      <c r="G13" s="580"/>
      <c r="I13" s="264"/>
      <c r="J13" s="264"/>
      <c r="K13" s="264"/>
      <c r="L13" s="264"/>
      <c r="M13" s="264"/>
      <c r="N13" s="264"/>
      <c r="O13" s="264"/>
      <c r="P13" s="264"/>
      <c r="Q13" s="265" t="s">
        <v>300</v>
      </c>
    </row>
    <row r="14" spans="1:17" ht="19.2" x14ac:dyDescent="0.5">
      <c r="A14" s="266" t="s">
        <v>301</v>
      </c>
      <c r="B14" s="257"/>
      <c r="C14" s="257"/>
      <c r="D14" s="263"/>
      <c r="E14" s="264"/>
      <c r="F14" s="579" t="s">
        <v>57</v>
      </c>
      <c r="G14" s="580"/>
      <c r="H14" s="264"/>
      <c r="I14" s="264"/>
      <c r="J14" s="264"/>
      <c r="K14" s="264"/>
      <c r="L14" s="264"/>
      <c r="M14" s="264"/>
      <c r="N14" s="264"/>
      <c r="O14" s="264"/>
      <c r="P14" s="264"/>
      <c r="Q14" s="267" t="s">
        <v>302</v>
      </c>
    </row>
    <row r="15" spans="1:17" ht="19.2" x14ac:dyDescent="0.5">
      <c r="A15" s="266" t="s">
        <v>303</v>
      </c>
      <c r="B15" s="264"/>
      <c r="C15" s="264"/>
      <c r="D15" s="263"/>
      <c r="E15" s="264"/>
      <c r="F15" s="579" t="s">
        <v>57</v>
      </c>
      <c r="G15" s="580"/>
      <c r="H15" s="257"/>
      <c r="I15" s="257"/>
      <c r="J15" s="264"/>
      <c r="K15" s="264"/>
      <c r="L15" s="264"/>
      <c r="M15" s="264"/>
      <c r="N15" s="264"/>
      <c r="O15" s="264"/>
      <c r="P15" s="264"/>
      <c r="Q15" s="267" t="s">
        <v>304</v>
      </c>
    </row>
    <row r="16" spans="1:17" ht="19.2" x14ac:dyDescent="0.5">
      <c r="A16" s="266" t="s">
        <v>305</v>
      </c>
      <c r="B16" s="264"/>
      <c r="C16" s="264"/>
      <c r="D16" s="263"/>
      <c r="E16" s="264"/>
      <c r="F16" s="579" t="s">
        <v>57</v>
      </c>
      <c r="G16" s="580"/>
      <c r="H16" s="257"/>
      <c r="I16" s="257"/>
      <c r="J16" s="264"/>
      <c r="K16" s="264"/>
      <c r="L16" s="264"/>
      <c r="M16" s="264"/>
      <c r="N16" s="264"/>
      <c r="O16" s="264"/>
      <c r="P16" s="264"/>
      <c r="Q16" s="267" t="s">
        <v>306</v>
      </c>
    </row>
    <row r="17" spans="1:17" ht="19.2" x14ac:dyDescent="0.5">
      <c r="A17" s="268" t="s">
        <v>307</v>
      </c>
      <c r="B17" s="269"/>
      <c r="C17" s="269"/>
      <c r="D17" s="270"/>
      <c r="E17" s="269"/>
      <c r="F17" s="269"/>
      <c r="G17" s="271"/>
      <c r="H17" s="272" t="s">
        <v>57</v>
      </c>
      <c r="I17" s="273"/>
      <c r="J17" s="269"/>
      <c r="K17" s="269"/>
      <c r="L17" s="269"/>
      <c r="M17" s="269"/>
      <c r="N17" s="269"/>
      <c r="O17" s="269"/>
      <c r="P17" s="269"/>
      <c r="Q17" s="267" t="s">
        <v>308</v>
      </c>
    </row>
    <row r="18" spans="1:17" ht="19.2" x14ac:dyDescent="0.5">
      <c r="A18" s="274"/>
      <c r="B18" s="275"/>
      <c r="C18" s="275"/>
      <c r="D18" s="276"/>
      <c r="E18" s="275"/>
      <c r="F18" s="275"/>
      <c r="G18" s="277"/>
      <c r="H18" s="278"/>
      <c r="I18" s="279"/>
      <c r="J18" s="275"/>
      <c r="K18" s="275"/>
      <c r="L18" s="275"/>
      <c r="M18" s="275"/>
      <c r="N18" s="275"/>
      <c r="O18" s="275"/>
      <c r="P18" s="275"/>
      <c r="Q18" s="280" t="s">
        <v>309</v>
      </c>
    </row>
    <row r="19" spans="1:17" ht="20.399999999999999" x14ac:dyDescent="0.55000000000000004">
      <c r="A19" s="262" t="s">
        <v>310</v>
      </c>
      <c r="B19" s="257">
        <v>8</v>
      </c>
      <c r="C19" s="257" t="s">
        <v>7</v>
      </c>
      <c r="D19" s="263"/>
      <c r="E19" s="264"/>
      <c r="F19" s="579" t="s">
        <v>57</v>
      </c>
      <c r="G19" s="580"/>
      <c r="H19" s="281"/>
      <c r="I19" s="282"/>
      <c r="J19" s="264"/>
      <c r="K19" s="264"/>
      <c r="L19" s="264"/>
      <c r="M19" s="264"/>
      <c r="N19" s="264"/>
      <c r="O19" s="264"/>
      <c r="P19" s="264"/>
      <c r="Q19" s="283"/>
    </row>
    <row r="20" spans="1:17" ht="19.2" x14ac:dyDescent="0.5">
      <c r="A20" s="266" t="s">
        <v>311</v>
      </c>
      <c r="B20" s="257"/>
      <c r="C20" s="257"/>
      <c r="D20" s="263"/>
      <c r="E20" s="264"/>
      <c r="F20" s="579" t="s">
        <v>57</v>
      </c>
      <c r="G20" s="580"/>
      <c r="H20" s="281"/>
      <c r="I20" s="282"/>
      <c r="J20" s="264"/>
      <c r="K20" s="264"/>
      <c r="L20" s="264"/>
      <c r="M20" s="264"/>
      <c r="N20" s="264"/>
      <c r="O20" s="264"/>
      <c r="P20" s="264"/>
      <c r="Q20" s="265" t="s">
        <v>300</v>
      </c>
    </row>
    <row r="21" spans="1:17" ht="19.2" x14ac:dyDescent="0.5">
      <c r="A21" s="266" t="s">
        <v>312</v>
      </c>
      <c r="B21" s="257"/>
      <c r="C21" s="257"/>
      <c r="D21" s="263"/>
      <c r="E21" s="264"/>
      <c r="F21" s="579" t="s">
        <v>57</v>
      </c>
      <c r="G21" s="580"/>
      <c r="H21" s="281"/>
      <c r="I21" s="282"/>
      <c r="J21" s="264"/>
      <c r="K21" s="264"/>
      <c r="L21" s="264"/>
      <c r="M21" s="264"/>
      <c r="N21" s="264"/>
      <c r="O21" s="264"/>
      <c r="P21" s="264"/>
      <c r="Q21" s="267" t="s">
        <v>302</v>
      </c>
    </row>
    <row r="22" spans="1:17" ht="19.2" x14ac:dyDescent="0.5">
      <c r="A22" s="266"/>
      <c r="B22" s="257"/>
      <c r="C22" s="257"/>
      <c r="D22" s="263"/>
      <c r="E22" s="264"/>
      <c r="F22" s="284"/>
      <c r="G22" s="285"/>
      <c r="H22" s="281"/>
      <c r="I22" s="282"/>
      <c r="J22" s="264"/>
      <c r="K22" s="264"/>
      <c r="L22" s="264"/>
      <c r="M22" s="264"/>
      <c r="N22" s="264"/>
      <c r="O22" s="264"/>
      <c r="P22" s="264"/>
      <c r="Q22" s="267" t="s">
        <v>304</v>
      </c>
    </row>
    <row r="23" spans="1:17" ht="19.2" x14ac:dyDescent="0.5">
      <c r="A23" s="266"/>
      <c r="B23" s="257"/>
      <c r="C23" s="257"/>
      <c r="D23" s="263"/>
      <c r="E23" s="264"/>
      <c r="F23" s="284"/>
      <c r="G23" s="285"/>
      <c r="H23" s="281"/>
      <c r="I23" s="282"/>
      <c r="J23" s="264"/>
      <c r="K23" s="264"/>
      <c r="L23" s="264"/>
      <c r="M23" s="264"/>
      <c r="N23" s="264"/>
      <c r="O23" s="264"/>
      <c r="P23" s="264"/>
      <c r="Q23" s="267" t="s">
        <v>306</v>
      </c>
    </row>
    <row r="24" spans="1:17" ht="19.2" x14ac:dyDescent="0.5">
      <c r="A24" s="266"/>
      <c r="B24" s="257"/>
      <c r="C24" s="257"/>
      <c r="D24" s="263"/>
      <c r="E24" s="264"/>
      <c r="F24" s="284"/>
      <c r="G24" s="285"/>
      <c r="H24" s="281"/>
      <c r="I24" s="282"/>
      <c r="J24" s="264"/>
      <c r="K24" s="264"/>
      <c r="L24" s="264"/>
      <c r="M24" s="264"/>
      <c r="N24" s="264"/>
      <c r="O24" s="264"/>
      <c r="P24" s="264"/>
      <c r="Q24" s="267" t="s">
        <v>308</v>
      </c>
    </row>
    <row r="25" spans="1:17" ht="19.2" x14ac:dyDescent="0.5">
      <c r="A25" s="266"/>
      <c r="B25" s="257"/>
      <c r="C25" s="257"/>
      <c r="D25" s="263"/>
      <c r="E25" s="264"/>
      <c r="F25" s="284"/>
      <c r="G25" s="285"/>
      <c r="H25" s="281"/>
      <c r="I25" s="282"/>
      <c r="J25" s="264"/>
      <c r="K25" s="264"/>
      <c r="L25" s="264"/>
      <c r="M25" s="264"/>
      <c r="N25" s="264"/>
      <c r="O25" s="264"/>
      <c r="P25" s="264"/>
      <c r="Q25" s="280" t="s">
        <v>309</v>
      </c>
    </row>
    <row r="26" spans="1:17" ht="20.399999999999999" x14ac:dyDescent="0.55000000000000004">
      <c r="A26" s="262" t="s">
        <v>313</v>
      </c>
      <c r="B26" s="257">
        <v>8</v>
      </c>
      <c r="C26" s="257" t="s">
        <v>7</v>
      </c>
      <c r="D26" s="263"/>
      <c r="E26" s="264"/>
      <c r="F26" s="579" t="s">
        <v>57</v>
      </c>
      <c r="G26" s="580"/>
      <c r="H26" s="281"/>
      <c r="I26" s="282"/>
      <c r="J26" s="264"/>
      <c r="K26" s="264"/>
      <c r="L26" s="264"/>
      <c r="M26" s="264"/>
      <c r="N26" s="264"/>
      <c r="O26" s="264"/>
      <c r="P26" s="264"/>
      <c r="Q26" s="267"/>
    </row>
    <row r="27" spans="1:17" ht="19.2" x14ac:dyDescent="0.5">
      <c r="A27" s="286" t="s">
        <v>314</v>
      </c>
      <c r="B27" s="287"/>
      <c r="C27" s="287"/>
      <c r="D27" s="270"/>
      <c r="E27" s="269"/>
      <c r="F27" s="288"/>
      <c r="G27" s="272" t="s">
        <v>57</v>
      </c>
      <c r="H27" s="289"/>
      <c r="I27" s="289"/>
      <c r="J27" s="269"/>
      <c r="K27" s="269"/>
      <c r="L27" s="269"/>
      <c r="M27" s="269"/>
      <c r="N27" s="269"/>
      <c r="O27" s="269"/>
      <c r="P27" s="269"/>
      <c r="Q27" s="265" t="s">
        <v>300</v>
      </c>
    </row>
    <row r="28" spans="1:17" ht="19.2" x14ac:dyDescent="0.5">
      <c r="A28" s="274" t="s">
        <v>315</v>
      </c>
      <c r="B28" s="290"/>
      <c r="C28" s="290"/>
      <c r="D28" s="276"/>
      <c r="E28" s="275"/>
      <c r="F28" s="291"/>
      <c r="G28" s="291"/>
      <c r="H28" s="278"/>
      <c r="I28" s="278"/>
      <c r="J28" s="275"/>
      <c r="K28" s="275"/>
      <c r="L28" s="275"/>
      <c r="M28" s="275"/>
      <c r="N28" s="275"/>
      <c r="O28" s="275"/>
      <c r="P28" s="275"/>
      <c r="Q28" s="267" t="s">
        <v>302</v>
      </c>
    </row>
    <row r="29" spans="1:17" ht="19.2" x14ac:dyDescent="0.5">
      <c r="A29" s="274"/>
      <c r="B29" s="290"/>
      <c r="C29" s="290"/>
      <c r="D29" s="276"/>
      <c r="E29" s="275"/>
      <c r="F29" s="292"/>
      <c r="G29" s="293"/>
      <c r="H29" s="278"/>
      <c r="I29" s="279"/>
      <c r="J29" s="275"/>
      <c r="K29" s="275"/>
      <c r="L29" s="275"/>
      <c r="M29" s="275"/>
      <c r="N29" s="275"/>
      <c r="O29" s="275"/>
      <c r="P29" s="275"/>
      <c r="Q29" s="267" t="s">
        <v>304</v>
      </c>
    </row>
    <row r="30" spans="1:17" ht="19.2" x14ac:dyDescent="0.5">
      <c r="A30" s="274"/>
      <c r="B30" s="290"/>
      <c r="C30" s="290"/>
      <c r="D30" s="276"/>
      <c r="E30" s="275"/>
      <c r="F30" s="292"/>
      <c r="G30" s="293"/>
      <c r="H30" s="278"/>
      <c r="I30" s="279"/>
      <c r="J30" s="275"/>
      <c r="K30" s="275"/>
      <c r="L30" s="275"/>
      <c r="M30" s="275"/>
      <c r="N30" s="275"/>
      <c r="O30" s="275"/>
      <c r="P30" s="275"/>
      <c r="Q30" s="267" t="s">
        <v>306</v>
      </c>
    </row>
    <row r="31" spans="1:17" ht="19.2" x14ac:dyDescent="0.5">
      <c r="A31" s="274"/>
      <c r="B31" s="290"/>
      <c r="C31" s="290"/>
      <c r="D31" s="276"/>
      <c r="E31" s="275"/>
      <c r="F31" s="292"/>
      <c r="G31" s="293"/>
      <c r="H31" s="278"/>
      <c r="I31" s="279"/>
      <c r="J31" s="275"/>
      <c r="K31" s="275"/>
      <c r="L31" s="275"/>
      <c r="M31" s="275"/>
      <c r="N31" s="275"/>
      <c r="O31" s="275"/>
      <c r="P31" s="275"/>
      <c r="Q31" s="267" t="s">
        <v>308</v>
      </c>
    </row>
    <row r="32" spans="1:17" ht="19.2" x14ac:dyDescent="0.5">
      <c r="A32" s="274"/>
      <c r="B32" s="290"/>
      <c r="C32" s="290"/>
      <c r="D32" s="276"/>
      <c r="E32" s="275"/>
      <c r="F32" s="292"/>
      <c r="G32" s="293"/>
      <c r="H32" s="278"/>
      <c r="I32" s="279"/>
      <c r="J32" s="275"/>
      <c r="K32" s="275"/>
      <c r="L32" s="275"/>
      <c r="M32" s="275"/>
      <c r="N32" s="275"/>
      <c r="O32" s="275"/>
      <c r="P32" s="275"/>
      <c r="Q32" s="280" t="s">
        <v>309</v>
      </c>
    </row>
    <row r="33" spans="1:17" ht="20.399999999999999" x14ac:dyDescent="0.55000000000000004">
      <c r="A33" s="262" t="s">
        <v>316</v>
      </c>
      <c r="B33" s="257">
        <v>24</v>
      </c>
      <c r="C33" s="257" t="s">
        <v>7</v>
      </c>
      <c r="D33" s="263">
        <f>120000+40000+64000+10000</f>
        <v>234000</v>
      </c>
      <c r="E33" s="264"/>
      <c r="F33" s="579" t="s">
        <v>57</v>
      </c>
      <c r="G33" s="580"/>
      <c r="H33" s="281"/>
      <c r="I33" s="282"/>
      <c r="J33" s="264"/>
      <c r="K33" s="264"/>
      <c r="L33" s="264"/>
      <c r="M33" s="264"/>
      <c r="N33" s="264"/>
      <c r="O33" s="264"/>
      <c r="P33" s="264"/>
      <c r="Q33" s="265" t="s">
        <v>300</v>
      </c>
    </row>
    <row r="34" spans="1:17" ht="19.2" x14ac:dyDescent="0.5">
      <c r="A34" s="266" t="s">
        <v>317</v>
      </c>
      <c r="B34" s="257"/>
      <c r="C34" s="257"/>
      <c r="D34" s="263"/>
      <c r="E34" s="264"/>
      <c r="F34" s="294"/>
      <c r="G34" s="272" t="s">
        <v>57</v>
      </c>
      <c r="H34" s="281"/>
      <c r="I34" s="282"/>
      <c r="J34" s="264"/>
      <c r="K34" s="264"/>
      <c r="L34" s="264"/>
      <c r="M34" s="264"/>
      <c r="N34" s="264"/>
      <c r="O34" s="264"/>
      <c r="P34" s="264"/>
      <c r="Q34" s="267" t="s">
        <v>302</v>
      </c>
    </row>
    <row r="35" spans="1:17" ht="19.2" x14ac:dyDescent="0.5">
      <c r="A35" s="266" t="s">
        <v>318</v>
      </c>
      <c r="B35" s="257"/>
      <c r="C35" s="257"/>
      <c r="D35" s="263"/>
      <c r="E35" s="264"/>
      <c r="F35" s="294"/>
      <c r="G35" s="272" t="s">
        <v>57</v>
      </c>
      <c r="H35" s="281"/>
      <c r="I35" s="282"/>
      <c r="J35" s="264"/>
      <c r="K35" s="264"/>
      <c r="L35" s="264"/>
      <c r="M35" s="264"/>
      <c r="N35" s="264"/>
      <c r="O35" s="264"/>
      <c r="P35" s="264"/>
      <c r="Q35" s="267" t="s">
        <v>304</v>
      </c>
    </row>
    <row r="36" spans="1:17" ht="19.2" x14ac:dyDescent="0.5">
      <c r="A36" s="266" t="s">
        <v>319</v>
      </c>
      <c r="B36" s="257"/>
      <c r="C36" s="257"/>
      <c r="D36" s="263"/>
      <c r="E36" s="264"/>
      <c r="F36" s="294"/>
      <c r="G36" s="272" t="s">
        <v>57</v>
      </c>
      <c r="H36" s="281"/>
      <c r="I36" s="282"/>
      <c r="J36" s="264"/>
      <c r="K36" s="264"/>
      <c r="L36" s="264"/>
      <c r="M36" s="264"/>
      <c r="N36" s="264"/>
      <c r="O36" s="264"/>
      <c r="P36" s="264"/>
      <c r="Q36" s="267" t="s">
        <v>306</v>
      </c>
    </row>
    <row r="37" spans="1:17" ht="19.2" x14ac:dyDescent="0.5">
      <c r="A37" s="266"/>
      <c r="B37" s="257"/>
      <c r="C37" s="257"/>
      <c r="D37" s="263"/>
      <c r="E37" s="264"/>
      <c r="F37" s="295"/>
      <c r="G37" s="296"/>
      <c r="H37" s="281"/>
      <c r="I37" s="282"/>
      <c r="J37" s="264"/>
      <c r="K37" s="264"/>
      <c r="L37" s="264"/>
      <c r="M37" s="264"/>
      <c r="N37" s="264"/>
      <c r="O37" s="264"/>
      <c r="P37" s="264"/>
      <c r="Q37" s="267" t="s">
        <v>308</v>
      </c>
    </row>
    <row r="38" spans="1:17" ht="19.2" x14ac:dyDescent="0.5">
      <c r="A38" s="266"/>
      <c r="B38" s="257"/>
      <c r="C38" s="257"/>
      <c r="D38" s="263"/>
      <c r="E38" s="264"/>
      <c r="F38" s="295"/>
      <c r="G38" s="296"/>
      <c r="H38" s="281"/>
      <c r="I38" s="282"/>
      <c r="J38" s="264"/>
      <c r="K38" s="264"/>
      <c r="L38" s="264"/>
      <c r="M38" s="264"/>
      <c r="N38" s="264"/>
      <c r="O38" s="264"/>
      <c r="P38" s="264"/>
      <c r="Q38" s="280" t="s">
        <v>309</v>
      </c>
    </row>
    <row r="39" spans="1:17" ht="20.399999999999999" x14ac:dyDescent="0.55000000000000004">
      <c r="A39" s="262" t="s">
        <v>320</v>
      </c>
      <c r="B39" s="257">
        <v>24</v>
      </c>
      <c r="C39" s="257" t="s">
        <v>7</v>
      </c>
      <c r="D39" s="263">
        <v>120000</v>
      </c>
      <c r="E39" s="264"/>
      <c r="F39" s="579" t="s">
        <v>57</v>
      </c>
      <c r="G39" s="580"/>
      <c r="H39" s="281"/>
      <c r="I39" s="282"/>
      <c r="J39" s="264"/>
      <c r="K39" s="264"/>
      <c r="L39" s="264"/>
      <c r="M39" s="264"/>
      <c r="N39" s="264"/>
      <c r="O39" s="264"/>
      <c r="P39" s="264"/>
      <c r="Q39" s="283"/>
    </row>
    <row r="40" spans="1:17" ht="19.2" x14ac:dyDescent="0.25">
      <c r="A40" s="286" t="s">
        <v>321</v>
      </c>
      <c r="B40" s="287">
        <v>4</v>
      </c>
      <c r="C40" s="297" t="s">
        <v>11</v>
      </c>
      <c r="D40" s="270"/>
      <c r="E40" s="269"/>
      <c r="F40" s="287"/>
      <c r="G40" s="272" t="s">
        <v>57</v>
      </c>
      <c r="H40" s="272" t="s">
        <v>57</v>
      </c>
      <c r="I40" s="287"/>
      <c r="J40" s="298"/>
      <c r="K40" s="272" t="s">
        <v>57</v>
      </c>
      <c r="L40" s="299"/>
      <c r="M40" s="269"/>
      <c r="N40" s="272" t="s">
        <v>57</v>
      </c>
      <c r="O40" s="269"/>
      <c r="P40" s="269"/>
      <c r="Q40" s="286" t="s">
        <v>322</v>
      </c>
    </row>
    <row r="41" spans="1:17" x14ac:dyDescent="0.25">
      <c r="A41" s="274" t="s">
        <v>323</v>
      </c>
      <c r="B41" s="290"/>
      <c r="C41" s="290"/>
      <c r="D41" s="276"/>
      <c r="E41" s="275"/>
      <c r="F41" s="290"/>
      <c r="G41" s="290"/>
      <c r="H41" s="290"/>
      <c r="I41" s="290"/>
      <c r="J41" s="300"/>
      <c r="K41" s="275"/>
      <c r="L41" s="300"/>
      <c r="M41" s="275"/>
      <c r="N41" s="275"/>
      <c r="O41" s="275"/>
      <c r="P41" s="275"/>
      <c r="Q41" s="275"/>
    </row>
    <row r="42" spans="1:17" ht="19.2" x14ac:dyDescent="0.25">
      <c r="A42" s="286" t="s">
        <v>324</v>
      </c>
      <c r="B42" s="287">
        <v>4</v>
      </c>
      <c r="C42" s="297" t="s">
        <v>11</v>
      </c>
      <c r="D42" s="270">
        <v>18000</v>
      </c>
      <c r="E42" s="269"/>
      <c r="F42" s="287"/>
      <c r="G42" s="272" t="s">
        <v>57</v>
      </c>
      <c r="H42" s="272" t="s">
        <v>57</v>
      </c>
      <c r="I42" s="287"/>
      <c r="J42" s="298"/>
      <c r="K42" s="272" t="s">
        <v>57</v>
      </c>
      <c r="L42" s="299"/>
      <c r="M42" s="269"/>
      <c r="N42" s="272" t="s">
        <v>57</v>
      </c>
      <c r="O42" s="269"/>
      <c r="P42" s="269"/>
      <c r="Q42" s="286" t="s">
        <v>325</v>
      </c>
    </row>
    <row r="43" spans="1:17" x14ac:dyDescent="0.25">
      <c r="A43" s="274" t="s">
        <v>326</v>
      </c>
      <c r="B43" s="290"/>
      <c r="C43" s="290"/>
      <c r="D43" s="276"/>
      <c r="E43" s="275"/>
      <c r="F43" s="290"/>
      <c r="G43" s="290"/>
      <c r="H43" s="290"/>
      <c r="I43" s="290"/>
      <c r="J43" s="300"/>
      <c r="K43" s="275"/>
      <c r="L43" s="300"/>
      <c r="M43" s="275"/>
      <c r="N43" s="275"/>
      <c r="O43" s="275"/>
      <c r="P43" s="275"/>
      <c r="Q43" s="275"/>
    </row>
    <row r="44" spans="1:17" ht="19.2" x14ac:dyDescent="0.25">
      <c r="A44" s="286" t="s">
        <v>327</v>
      </c>
      <c r="B44" s="287">
        <v>4</v>
      </c>
      <c r="C44" s="297" t="s">
        <v>11</v>
      </c>
      <c r="D44" s="270">
        <v>48000</v>
      </c>
      <c r="E44" s="269"/>
      <c r="F44" s="287"/>
      <c r="G44" s="272" t="s">
        <v>57</v>
      </c>
      <c r="H44" s="272" t="s">
        <v>57</v>
      </c>
      <c r="I44" s="287"/>
      <c r="J44" s="298"/>
      <c r="K44" s="272" t="s">
        <v>57</v>
      </c>
      <c r="L44" s="299"/>
      <c r="M44" s="269"/>
      <c r="N44" s="272" t="s">
        <v>57</v>
      </c>
      <c r="O44" s="269"/>
      <c r="P44" s="269"/>
      <c r="Q44" s="286" t="s">
        <v>328</v>
      </c>
    </row>
    <row r="45" spans="1:17" ht="20.399999999999999" x14ac:dyDescent="0.55000000000000004">
      <c r="A45" s="259" t="s">
        <v>329</v>
      </c>
      <c r="B45" s="260"/>
      <c r="C45" s="260"/>
      <c r="D45" s="261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</row>
    <row r="46" spans="1:17" x14ac:dyDescent="0.25">
      <c r="A46" s="266" t="s">
        <v>330</v>
      </c>
      <c r="B46" s="257">
        <v>12</v>
      </c>
      <c r="C46" s="301" t="s">
        <v>331</v>
      </c>
      <c r="D46" s="263"/>
      <c r="E46" s="578" t="s">
        <v>57</v>
      </c>
      <c r="F46" s="578"/>
      <c r="G46" s="578"/>
      <c r="H46" s="578"/>
      <c r="I46" s="578"/>
      <c r="J46" s="578"/>
      <c r="K46" s="578"/>
      <c r="L46" s="578"/>
      <c r="M46" s="578"/>
      <c r="N46" s="578"/>
      <c r="O46" s="578"/>
      <c r="P46" s="578"/>
      <c r="Q46" s="266" t="s">
        <v>332</v>
      </c>
    </row>
    <row r="47" spans="1:17" x14ac:dyDescent="0.25">
      <c r="A47" s="266" t="s">
        <v>333</v>
      </c>
      <c r="B47" s="257">
        <v>12</v>
      </c>
      <c r="C47" s="301" t="s">
        <v>331</v>
      </c>
      <c r="D47" s="263"/>
      <c r="E47" s="578" t="s">
        <v>57</v>
      </c>
      <c r="F47" s="578"/>
      <c r="G47" s="578"/>
      <c r="H47" s="578"/>
      <c r="I47" s="578"/>
      <c r="J47" s="578"/>
      <c r="K47" s="578"/>
      <c r="L47" s="578"/>
      <c r="M47" s="578"/>
      <c r="N47" s="578"/>
      <c r="O47" s="578"/>
      <c r="P47" s="578"/>
      <c r="Q47" s="266" t="s">
        <v>332</v>
      </c>
    </row>
    <row r="48" spans="1:17" ht="19.2" x14ac:dyDescent="0.5">
      <c r="A48" s="266" t="s">
        <v>334</v>
      </c>
      <c r="B48" s="257">
        <v>8</v>
      </c>
      <c r="C48" s="257" t="s">
        <v>7</v>
      </c>
      <c r="D48" s="263">
        <f>160000+24000+8000</f>
        <v>192000</v>
      </c>
      <c r="E48" s="257"/>
      <c r="F48" s="264"/>
      <c r="G48" s="257">
        <v>8</v>
      </c>
      <c r="H48" s="301" t="s">
        <v>335</v>
      </c>
      <c r="I48" s="264">
        <v>5</v>
      </c>
      <c r="J48" s="264">
        <v>2</v>
      </c>
      <c r="K48" s="266" t="s">
        <v>336</v>
      </c>
      <c r="L48" s="264">
        <v>6</v>
      </c>
      <c r="M48" s="264"/>
      <c r="N48" s="264"/>
      <c r="O48" s="264"/>
      <c r="P48" s="264"/>
      <c r="Q48" s="265" t="s">
        <v>300</v>
      </c>
    </row>
    <row r="49" spans="1:17" ht="19.2" x14ac:dyDescent="0.5">
      <c r="A49" s="266"/>
      <c r="B49" s="257"/>
      <c r="C49" s="257"/>
      <c r="D49" s="263"/>
      <c r="E49" s="257"/>
      <c r="F49" s="264"/>
      <c r="G49" s="257"/>
      <c r="H49" s="301"/>
      <c r="I49" s="264"/>
      <c r="J49" s="264"/>
      <c r="K49" s="266"/>
      <c r="L49" s="264"/>
      <c r="M49" s="264"/>
      <c r="N49" s="264"/>
      <c r="O49" s="264"/>
      <c r="P49" s="264"/>
      <c r="Q49" s="267" t="s">
        <v>302</v>
      </c>
    </row>
    <row r="50" spans="1:17" ht="19.2" x14ac:dyDescent="0.5">
      <c r="A50" s="266"/>
      <c r="B50" s="257"/>
      <c r="C50" s="257"/>
      <c r="D50" s="263"/>
      <c r="E50" s="257"/>
      <c r="F50" s="264"/>
      <c r="G50" s="257"/>
      <c r="H50" s="301"/>
      <c r="I50" s="264"/>
      <c r="J50" s="264"/>
      <c r="K50" s="266"/>
      <c r="L50" s="264"/>
      <c r="M50" s="264"/>
      <c r="N50" s="264"/>
      <c r="O50" s="264"/>
      <c r="P50" s="264"/>
      <c r="Q50" s="267" t="s">
        <v>304</v>
      </c>
    </row>
    <row r="51" spans="1:17" ht="19.2" x14ac:dyDescent="0.5">
      <c r="A51" s="266"/>
      <c r="B51" s="257"/>
      <c r="C51" s="257"/>
      <c r="D51" s="263"/>
      <c r="E51" s="257"/>
      <c r="F51" s="264"/>
      <c r="G51" s="257"/>
      <c r="H51" s="301"/>
      <c r="I51" s="264"/>
      <c r="J51" s="264"/>
      <c r="K51" s="266"/>
      <c r="L51" s="264"/>
      <c r="M51" s="264"/>
      <c r="N51" s="264"/>
      <c r="O51" s="264"/>
      <c r="P51" s="264"/>
      <c r="Q51" s="267" t="s">
        <v>306</v>
      </c>
    </row>
    <row r="52" spans="1:17" ht="19.2" x14ac:dyDescent="0.5">
      <c r="A52" s="266"/>
      <c r="B52" s="257"/>
      <c r="C52" s="257"/>
      <c r="D52" s="263"/>
      <c r="E52" s="257"/>
      <c r="F52" s="264"/>
      <c r="G52" s="257"/>
      <c r="H52" s="301"/>
      <c r="I52" s="264"/>
      <c r="J52" s="264"/>
      <c r="K52" s="266"/>
      <c r="L52" s="264"/>
      <c r="M52" s="264"/>
      <c r="N52" s="264"/>
      <c r="O52" s="264"/>
      <c r="P52" s="264"/>
      <c r="Q52" s="267" t="s">
        <v>308</v>
      </c>
    </row>
    <row r="53" spans="1:17" ht="19.2" x14ac:dyDescent="0.5">
      <c r="A53" s="266" t="s">
        <v>337</v>
      </c>
      <c r="B53" s="257"/>
      <c r="C53" s="257"/>
      <c r="D53" s="263"/>
      <c r="E53" s="257"/>
      <c r="G53" s="257"/>
      <c r="H53" s="301"/>
      <c r="I53" s="264"/>
      <c r="J53" s="264"/>
      <c r="K53" s="266"/>
      <c r="L53" s="264"/>
      <c r="M53" s="264"/>
      <c r="N53" s="264"/>
      <c r="O53" s="264"/>
      <c r="P53" s="264"/>
      <c r="Q53" s="280" t="s">
        <v>309</v>
      </c>
    </row>
    <row r="54" spans="1:17" ht="20.399999999999999" x14ac:dyDescent="0.55000000000000004">
      <c r="A54" s="259" t="s">
        <v>37</v>
      </c>
      <c r="B54" s="260"/>
      <c r="C54" s="260"/>
      <c r="D54" s="261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</row>
    <row r="55" spans="1:17" ht="19.2" x14ac:dyDescent="0.5">
      <c r="A55" s="302" t="s">
        <v>338</v>
      </c>
      <c r="B55" s="257">
        <v>320</v>
      </c>
      <c r="C55" s="301" t="s">
        <v>21</v>
      </c>
      <c r="D55" s="263">
        <f>176000+11400+20800+20800+20800+25600</f>
        <v>275400</v>
      </c>
      <c r="E55" s="264"/>
      <c r="F55" s="264"/>
      <c r="G55" s="272" t="s">
        <v>57</v>
      </c>
      <c r="H55" s="272" t="s">
        <v>57</v>
      </c>
      <c r="I55" s="264"/>
      <c r="J55" s="264"/>
      <c r="K55" s="272" t="s">
        <v>57</v>
      </c>
      <c r="L55" s="264"/>
      <c r="M55" s="264"/>
      <c r="N55" s="264"/>
      <c r="O55" s="264"/>
      <c r="P55" s="264"/>
      <c r="Q55" s="265" t="s">
        <v>300</v>
      </c>
    </row>
    <row r="56" spans="1:17" ht="19.2" x14ac:dyDescent="0.5">
      <c r="A56" s="268"/>
      <c r="B56" s="287"/>
      <c r="C56" s="297"/>
      <c r="D56" s="270"/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67" t="s">
        <v>302</v>
      </c>
    </row>
    <row r="57" spans="1:17" ht="19.2" x14ac:dyDescent="0.5">
      <c r="A57" s="268"/>
      <c r="B57" s="287"/>
      <c r="C57" s="297"/>
      <c r="D57" s="270"/>
      <c r="E57" s="269"/>
      <c r="F57" s="269"/>
      <c r="G57" s="269"/>
      <c r="H57" s="269"/>
      <c r="I57" s="269"/>
      <c r="J57" s="269"/>
      <c r="K57" s="269"/>
      <c r="L57" s="269"/>
      <c r="M57" s="269"/>
      <c r="N57" s="269"/>
      <c r="O57" s="269"/>
      <c r="P57" s="269"/>
      <c r="Q57" s="267" t="s">
        <v>304</v>
      </c>
    </row>
    <row r="58" spans="1:17" ht="19.2" x14ac:dyDescent="0.5">
      <c r="A58" s="268"/>
      <c r="B58" s="287"/>
      <c r="C58" s="297"/>
      <c r="D58" s="270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67" t="s">
        <v>306</v>
      </c>
    </row>
    <row r="59" spans="1:17" ht="19.2" x14ac:dyDescent="0.5">
      <c r="A59" s="268"/>
      <c r="B59" s="287"/>
      <c r="C59" s="297"/>
      <c r="D59" s="270"/>
      <c r="E59" s="269"/>
      <c r="F59" s="269"/>
      <c r="G59" s="269"/>
      <c r="H59" s="269"/>
      <c r="I59" s="269"/>
      <c r="J59" s="269"/>
      <c r="K59" s="269"/>
      <c r="L59" s="269"/>
      <c r="M59" s="269"/>
      <c r="N59" s="269"/>
      <c r="O59" s="269"/>
      <c r="P59" s="269"/>
      <c r="Q59" s="267" t="s">
        <v>308</v>
      </c>
    </row>
    <row r="60" spans="1:17" ht="19.2" x14ac:dyDescent="0.5">
      <c r="A60" s="268"/>
      <c r="B60" s="287"/>
      <c r="C60" s="297"/>
      <c r="D60" s="270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80" t="s">
        <v>309</v>
      </c>
    </row>
    <row r="61" spans="1:17" ht="20.399999999999999" x14ac:dyDescent="0.55000000000000004">
      <c r="A61" s="303" t="s">
        <v>339</v>
      </c>
      <c r="B61" s="304"/>
      <c r="C61" s="304"/>
      <c r="D61" s="305"/>
      <c r="E61" s="304"/>
      <c r="F61" s="304"/>
      <c r="G61" s="568"/>
      <c r="H61" s="569"/>
      <c r="I61" s="569"/>
      <c r="J61" s="570"/>
      <c r="K61" s="304"/>
      <c r="L61" s="304"/>
      <c r="M61" s="304"/>
      <c r="N61" s="304"/>
      <c r="O61" s="304"/>
      <c r="P61" s="304"/>
      <c r="Q61" s="304"/>
    </row>
    <row r="62" spans="1:17" ht="19.2" x14ac:dyDescent="0.5">
      <c r="A62" s="306" t="s">
        <v>340</v>
      </c>
      <c r="B62" s="307"/>
      <c r="C62" s="307"/>
      <c r="D62" s="308"/>
      <c r="E62" s="307"/>
      <c r="F62" s="307"/>
      <c r="G62" s="571" t="s">
        <v>57</v>
      </c>
      <c r="H62" s="572"/>
      <c r="I62" s="572"/>
      <c r="J62" s="573"/>
      <c r="K62" s="307"/>
      <c r="L62" s="307"/>
      <c r="M62" s="307"/>
      <c r="N62" s="307"/>
      <c r="O62" s="307"/>
      <c r="P62" s="307"/>
      <c r="Q62" s="307"/>
    </row>
    <row r="63" spans="1:17" ht="19.2" x14ac:dyDescent="0.5">
      <c r="A63" s="309" t="s">
        <v>341</v>
      </c>
      <c r="B63" s="310"/>
      <c r="C63" s="310"/>
      <c r="D63" s="311"/>
      <c r="E63" s="310"/>
      <c r="F63" s="310"/>
      <c r="G63" s="310"/>
      <c r="H63" s="310"/>
      <c r="I63" s="310"/>
      <c r="J63" s="310"/>
      <c r="K63" s="310"/>
      <c r="L63" s="310"/>
      <c r="M63" s="310"/>
      <c r="N63" s="310"/>
      <c r="O63" s="310"/>
      <c r="P63" s="310"/>
      <c r="Q63" s="265" t="s">
        <v>342</v>
      </c>
    </row>
    <row r="64" spans="1:17" ht="19.2" x14ac:dyDescent="0.5">
      <c r="A64" s="309" t="s">
        <v>343</v>
      </c>
      <c r="B64" s="310"/>
      <c r="C64" s="310"/>
      <c r="D64" s="311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267" t="s">
        <v>344</v>
      </c>
    </row>
    <row r="65" spans="1:17" ht="19.2" x14ac:dyDescent="0.5">
      <c r="A65" s="309" t="s">
        <v>345</v>
      </c>
      <c r="B65" s="310"/>
      <c r="C65" s="310"/>
      <c r="D65" s="311"/>
      <c r="E65" s="310"/>
      <c r="F65" s="310"/>
      <c r="G65" s="310"/>
      <c r="H65" s="310"/>
      <c r="I65" s="310"/>
      <c r="J65" s="310"/>
      <c r="K65" s="310"/>
      <c r="L65" s="310"/>
      <c r="M65" s="310"/>
      <c r="N65" s="310"/>
      <c r="O65" s="310"/>
      <c r="P65" s="310"/>
      <c r="Q65" s="267" t="s">
        <v>346</v>
      </c>
    </row>
    <row r="66" spans="1:17" ht="19.2" x14ac:dyDescent="0.5">
      <c r="A66" s="309" t="s">
        <v>347</v>
      </c>
      <c r="B66" s="310"/>
      <c r="C66" s="310"/>
      <c r="D66" s="311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267" t="s">
        <v>348</v>
      </c>
    </row>
    <row r="67" spans="1:17" ht="19.2" x14ac:dyDescent="0.5">
      <c r="A67" s="309" t="s">
        <v>349</v>
      </c>
      <c r="B67" s="310"/>
      <c r="C67" s="310"/>
      <c r="D67" s="311"/>
      <c r="E67" s="310"/>
      <c r="F67" s="310"/>
      <c r="G67" s="310"/>
      <c r="H67" s="310"/>
      <c r="I67" s="310"/>
      <c r="J67" s="310"/>
      <c r="K67" s="310"/>
      <c r="L67" s="310"/>
      <c r="M67" s="310"/>
      <c r="N67" s="310"/>
      <c r="O67" s="310"/>
      <c r="P67" s="310"/>
      <c r="Q67" s="267" t="s">
        <v>308</v>
      </c>
    </row>
    <row r="68" spans="1:17" ht="19.2" x14ac:dyDescent="0.5">
      <c r="A68" s="309" t="s">
        <v>350</v>
      </c>
      <c r="B68" s="310"/>
      <c r="C68" s="310"/>
      <c r="D68" s="311"/>
      <c r="E68" s="310"/>
      <c r="F68" s="310"/>
      <c r="G68" s="310"/>
      <c r="H68" s="310"/>
      <c r="I68" s="310"/>
      <c r="J68" s="310"/>
      <c r="K68" s="310"/>
      <c r="L68" s="310"/>
      <c r="M68" s="310"/>
      <c r="N68" s="310"/>
      <c r="O68" s="310"/>
      <c r="P68" s="310"/>
      <c r="Q68" s="280" t="s">
        <v>351</v>
      </c>
    </row>
    <row r="69" spans="1:17" ht="19.2" x14ac:dyDescent="0.5">
      <c r="A69" s="309" t="s">
        <v>352</v>
      </c>
      <c r="B69" s="310"/>
      <c r="C69" s="310"/>
      <c r="D69" s="311"/>
      <c r="E69" s="310"/>
      <c r="F69" s="310"/>
      <c r="G69" s="310"/>
      <c r="H69" s="310"/>
      <c r="I69" s="310"/>
      <c r="J69" s="310"/>
      <c r="K69" s="310"/>
      <c r="L69" s="310"/>
      <c r="M69" s="310"/>
      <c r="N69" s="310"/>
      <c r="O69" s="310"/>
      <c r="P69" s="310"/>
      <c r="Q69" s="310" t="s">
        <v>353</v>
      </c>
    </row>
    <row r="70" spans="1:17" ht="19.2" x14ac:dyDescent="0.5">
      <c r="A70" s="309"/>
      <c r="B70" s="310"/>
      <c r="C70" s="310"/>
      <c r="D70" s="311"/>
      <c r="E70" s="310"/>
      <c r="F70" s="310"/>
      <c r="G70" s="310"/>
      <c r="H70" s="310"/>
      <c r="I70" s="310"/>
      <c r="J70" s="310"/>
      <c r="K70" s="310"/>
      <c r="L70" s="310"/>
      <c r="M70" s="310"/>
      <c r="N70" s="310"/>
      <c r="O70" s="310"/>
      <c r="P70" s="310"/>
      <c r="Q70" s="312" t="s">
        <v>354</v>
      </c>
    </row>
    <row r="71" spans="1:17" ht="20.399999999999999" x14ac:dyDescent="0.55000000000000004">
      <c r="A71" s="313" t="s">
        <v>355</v>
      </c>
      <c r="B71" s="310"/>
      <c r="C71" s="310"/>
      <c r="D71" s="311"/>
      <c r="E71" s="310"/>
      <c r="F71" s="310"/>
      <c r="G71" s="310"/>
      <c r="H71" s="310"/>
      <c r="I71" s="310"/>
      <c r="J71" s="310"/>
      <c r="K71" s="310"/>
      <c r="L71" s="310"/>
      <c r="M71" s="310"/>
      <c r="N71" s="310"/>
      <c r="O71" s="310"/>
      <c r="P71" s="310"/>
      <c r="Q71" s="310"/>
    </row>
    <row r="72" spans="1:17" ht="19.2" x14ac:dyDescent="0.5">
      <c r="A72" s="266" t="s">
        <v>356</v>
      </c>
      <c r="B72" s="257">
        <v>12</v>
      </c>
      <c r="C72" s="301" t="s">
        <v>11</v>
      </c>
      <c r="D72" s="574" t="s">
        <v>357</v>
      </c>
      <c r="E72" s="575"/>
      <c r="F72" s="575"/>
      <c r="G72" s="575"/>
      <c r="H72" s="575"/>
      <c r="I72" s="575"/>
      <c r="J72" s="575"/>
      <c r="K72" s="575"/>
      <c r="L72" s="575"/>
      <c r="M72" s="575"/>
      <c r="N72" s="575"/>
      <c r="O72" s="575"/>
      <c r="P72" s="576"/>
      <c r="Q72" s="314" t="s">
        <v>358</v>
      </c>
    </row>
    <row r="73" spans="1:17" ht="19.2" x14ac:dyDescent="0.5">
      <c r="A73" s="266" t="s">
        <v>359</v>
      </c>
      <c r="B73" s="257">
        <v>1</v>
      </c>
      <c r="C73" s="301" t="s">
        <v>11</v>
      </c>
      <c r="D73" s="257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577" t="s">
        <v>13</v>
      </c>
      <c r="P73" s="578"/>
      <c r="Q73" s="314" t="s">
        <v>360</v>
      </c>
    </row>
    <row r="74" spans="1:17" x14ac:dyDescent="0.25">
      <c r="A74" s="315" t="s">
        <v>361</v>
      </c>
    </row>
    <row r="75" spans="1:17" x14ac:dyDescent="0.25">
      <c r="A75" s="315" t="s">
        <v>362</v>
      </c>
    </row>
    <row r="76" spans="1:17" x14ac:dyDescent="0.25">
      <c r="A76" s="315" t="s">
        <v>363</v>
      </c>
    </row>
    <row r="77" spans="1:17" x14ac:dyDescent="0.25">
      <c r="A77" s="315" t="s">
        <v>364</v>
      </c>
    </row>
    <row r="78" spans="1:17" x14ac:dyDescent="0.25">
      <c r="A78" s="315" t="s">
        <v>365</v>
      </c>
    </row>
    <row r="79" spans="1:17" x14ac:dyDescent="0.25">
      <c r="A79" s="315" t="s">
        <v>366</v>
      </c>
    </row>
    <row r="80" spans="1:17" x14ac:dyDescent="0.25">
      <c r="A80" s="315" t="s">
        <v>367</v>
      </c>
    </row>
    <row r="81" spans="1:1" x14ac:dyDescent="0.25">
      <c r="A81" s="315" t="s">
        <v>368</v>
      </c>
    </row>
  </sheetData>
  <mergeCells count="25">
    <mergeCell ref="F20:G20"/>
    <mergeCell ref="A1:Q1"/>
    <mergeCell ref="A2:Q2"/>
    <mergeCell ref="A3:Q3"/>
    <mergeCell ref="A5:A6"/>
    <mergeCell ref="B5:B6"/>
    <mergeCell ref="C5:C6"/>
    <mergeCell ref="D5:D6"/>
    <mergeCell ref="E5:P5"/>
    <mergeCell ref="Q5:Q6"/>
    <mergeCell ref="F13:G13"/>
    <mergeCell ref="F14:G14"/>
    <mergeCell ref="F15:G15"/>
    <mergeCell ref="F16:G16"/>
    <mergeCell ref="F19:G19"/>
    <mergeCell ref="G61:J61"/>
    <mergeCell ref="G62:J62"/>
    <mergeCell ref="D72:P72"/>
    <mergeCell ref="O73:P73"/>
    <mergeCell ref="F21:G21"/>
    <mergeCell ref="F26:G26"/>
    <mergeCell ref="F33:G33"/>
    <mergeCell ref="F39:G39"/>
    <mergeCell ref="E46:P46"/>
    <mergeCell ref="E47:P4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86"/>
  <sheetViews>
    <sheetView topLeftCell="A4" workbookViewId="0">
      <selection activeCell="A14" sqref="A14"/>
    </sheetView>
  </sheetViews>
  <sheetFormatPr defaultColWidth="9" defaultRowHeight="21" x14ac:dyDescent="0.6"/>
  <cols>
    <col min="1" max="1" width="68.5" style="4" bestFit="1" customWidth="1"/>
    <col min="2" max="2" width="6.8984375" style="316" bestFit="1" customWidth="1"/>
    <col min="3" max="3" width="12.19921875" style="4" bestFit="1" customWidth="1"/>
    <col min="4" max="4" width="8.3984375" style="317" customWidth="1"/>
    <col min="5" max="5" width="6.19921875" style="4" customWidth="1"/>
    <col min="6" max="8" width="6.59765625" style="4" bestFit="1" customWidth="1"/>
    <col min="9" max="9" width="7.09765625" style="4" customWidth="1"/>
    <col min="10" max="10" width="7" style="4" customWidth="1"/>
    <col min="11" max="11" width="6.5" style="4" bestFit="1" customWidth="1"/>
    <col min="12" max="12" width="6.19921875" style="4" customWidth="1"/>
    <col min="13" max="13" width="5.69921875" style="4" customWidth="1"/>
    <col min="14" max="14" width="6.5" style="4" customWidth="1"/>
    <col min="15" max="15" width="7" style="4" customWidth="1"/>
    <col min="16" max="16" width="6.8984375" style="4" customWidth="1"/>
    <col min="17" max="17" width="23.5" style="4" customWidth="1"/>
    <col min="18" max="116" width="9" style="3"/>
    <col min="117" max="16384" width="9" style="4"/>
  </cols>
  <sheetData>
    <row r="1" spans="1:116" s="6" customFormat="1" x14ac:dyDescent="0.6">
      <c r="A1" s="490" t="s">
        <v>52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</row>
    <row r="2" spans="1:116" s="6" customFormat="1" x14ac:dyDescent="0.6">
      <c r="A2" s="490" t="s">
        <v>12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</row>
    <row r="3" spans="1:116" s="6" customFormat="1" x14ac:dyDescent="0.6">
      <c r="A3" s="490" t="s">
        <v>369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</row>
    <row r="4" spans="1:116" ht="21.75" customHeight="1" x14ac:dyDescent="0.6"/>
    <row r="5" spans="1:116" s="6" customFormat="1" x14ac:dyDescent="0.6">
      <c r="A5" s="491" t="s">
        <v>0</v>
      </c>
      <c r="B5" s="491" t="s">
        <v>3</v>
      </c>
      <c r="C5" s="491" t="s">
        <v>4</v>
      </c>
      <c r="D5" s="593" t="s">
        <v>1</v>
      </c>
      <c r="E5" s="7" t="s">
        <v>5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492" t="s">
        <v>6</v>
      </c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</row>
    <row r="6" spans="1:116" s="6" customFormat="1" x14ac:dyDescent="0.6">
      <c r="A6" s="491"/>
      <c r="B6" s="491"/>
      <c r="C6" s="491"/>
      <c r="D6" s="593"/>
      <c r="E6" s="11">
        <v>22555</v>
      </c>
      <c r="F6" s="11">
        <v>22586</v>
      </c>
      <c r="G6" s="11">
        <v>22616</v>
      </c>
      <c r="H6" s="11">
        <v>22647</v>
      </c>
      <c r="I6" s="11">
        <v>22678</v>
      </c>
      <c r="J6" s="11">
        <v>22706</v>
      </c>
      <c r="K6" s="11">
        <v>22737</v>
      </c>
      <c r="L6" s="11">
        <v>22767</v>
      </c>
      <c r="M6" s="11">
        <v>22798</v>
      </c>
      <c r="N6" s="11">
        <v>22828</v>
      </c>
      <c r="O6" s="11">
        <v>22859</v>
      </c>
      <c r="P6" s="11">
        <v>22890</v>
      </c>
      <c r="Q6" s="493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</row>
    <row r="7" spans="1:116" s="6" customFormat="1" x14ac:dyDescent="0.6">
      <c r="A7" s="9"/>
      <c r="B7" s="84"/>
      <c r="C7" s="84"/>
      <c r="D7" s="318">
        <f>D14+D24+D30+D31+D36+D39+D41+D43+D44+D57+D59+D60+D61+D62+D63+D64+D65+D66+D67+D68+D69+D70+D71+D72+D73+D74</f>
        <v>785900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86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</row>
    <row r="8" spans="1:116" s="17" customFormat="1" ht="24" customHeight="1" x14ac:dyDescent="0.6">
      <c r="A8" s="13" t="s">
        <v>53</v>
      </c>
      <c r="B8" s="14"/>
      <c r="C8" s="14"/>
      <c r="D8" s="319"/>
      <c r="E8" s="15"/>
      <c r="F8" s="320">
        <v>26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321" t="s">
        <v>370</v>
      </c>
    </row>
    <row r="9" spans="1:116" s="22" customFormat="1" x14ac:dyDescent="0.6">
      <c r="A9" s="18" t="s">
        <v>26</v>
      </c>
      <c r="B9" s="322"/>
      <c r="C9" s="19"/>
      <c r="D9" s="323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324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</row>
    <row r="10" spans="1:116" s="22" customFormat="1" ht="22.5" customHeight="1" x14ac:dyDescent="0.6">
      <c r="A10" s="325" t="s">
        <v>50</v>
      </c>
      <c r="B10" s="326">
        <v>3</v>
      </c>
      <c r="C10" s="327" t="s">
        <v>7</v>
      </c>
      <c r="D10" s="328" t="s">
        <v>371</v>
      </c>
      <c r="E10" s="329"/>
      <c r="F10" s="327" t="s">
        <v>372</v>
      </c>
      <c r="G10" s="327"/>
      <c r="H10" s="327"/>
      <c r="I10" s="327"/>
      <c r="J10" s="330"/>
      <c r="K10" s="330"/>
      <c r="L10" s="330"/>
      <c r="M10" s="330"/>
      <c r="N10" s="330"/>
      <c r="O10" s="330"/>
      <c r="P10" s="330"/>
      <c r="Q10" s="111" t="s">
        <v>370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</row>
    <row r="11" spans="1:116" s="22" customFormat="1" x14ac:dyDescent="0.6">
      <c r="A11" s="23" t="s">
        <v>61</v>
      </c>
      <c r="B11" s="331">
        <v>9</v>
      </c>
      <c r="C11" s="24" t="s">
        <v>7</v>
      </c>
      <c r="D11" s="31" t="s">
        <v>371</v>
      </c>
      <c r="E11" s="332"/>
      <c r="F11" s="24" t="s">
        <v>57</v>
      </c>
      <c r="G11" s="24"/>
      <c r="H11" s="24"/>
      <c r="I11" s="24"/>
      <c r="J11" s="333"/>
      <c r="K11" s="333"/>
      <c r="L11" s="333"/>
      <c r="M11" s="333"/>
      <c r="N11" s="333"/>
      <c r="O11" s="333"/>
      <c r="P11" s="333"/>
      <c r="Q11" s="111" t="s">
        <v>370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</row>
    <row r="12" spans="1:116" s="3" customFormat="1" x14ac:dyDescent="0.6">
      <c r="A12" s="18" t="s">
        <v>373</v>
      </c>
      <c r="B12" s="322"/>
      <c r="C12" s="19"/>
      <c r="D12" s="323"/>
      <c r="E12" s="334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114"/>
    </row>
    <row r="13" spans="1:116" s="3" customFormat="1" ht="21.75" customHeight="1" x14ac:dyDescent="0.6">
      <c r="A13" s="23" t="s">
        <v>374</v>
      </c>
      <c r="B13" s="331">
        <v>3</v>
      </c>
      <c r="C13" s="24" t="s">
        <v>7</v>
      </c>
      <c r="D13" s="31" t="s">
        <v>371</v>
      </c>
      <c r="E13" s="333"/>
      <c r="F13" s="24" t="s">
        <v>57</v>
      </c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111" t="s">
        <v>370</v>
      </c>
    </row>
    <row r="14" spans="1:116" s="3" customFormat="1" ht="21" customHeight="1" x14ac:dyDescent="0.6">
      <c r="A14" s="23" t="s">
        <v>375</v>
      </c>
      <c r="B14" s="331">
        <v>3</v>
      </c>
      <c r="C14" s="24" t="s">
        <v>7</v>
      </c>
      <c r="D14" s="590">
        <v>9000</v>
      </c>
      <c r="E14" s="333"/>
      <c r="F14" s="587" t="s">
        <v>376</v>
      </c>
      <c r="G14" s="588"/>
      <c r="H14" s="588"/>
      <c r="I14" s="588"/>
      <c r="J14" s="588"/>
      <c r="K14" s="588"/>
      <c r="L14" s="588"/>
      <c r="M14" s="588"/>
      <c r="N14" s="588"/>
      <c r="O14" s="588"/>
      <c r="P14" s="589"/>
      <c r="Q14" s="528" t="s">
        <v>370</v>
      </c>
    </row>
    <row r="15" spans="1:116" s="3" customFormat="1" x14ac:dyDescent="0.6">
      <c r="A15" s="33" t="s">
        <v>14</v>
      </c>
      <c r="B15" s="331"/>
      <c r="C15" s="24"/>
      <c r="D15" s="591"/>
      <c r="E15" s="333"/>
      <c r="F15" s="335" t="s">
        <v>377</v>
      </c>
      <c r="G15" s="336"/>
      <c r="H15" s="337"/>
      <c r="I15" s="337"/>
      <c r="J15" s="338"/>
      <c r="K15" s="338"/>
      <c r="L15" s="338"/>
      <c r="M15" s="336"/>
      <c r="N15" s="336"/>
      <c r="O15" s="336"/>
      <c r="P15" s="336"/>
      <c r="Q15" s="528"/>
    </row>
    <row r="16" spans="1:116" s="3" customFormat="1" x14ac:dyDescent="0.6">
      <c r="A16" s="33" t="s">
        <v>15</v>
      </c>
      <c r="B16" s="331"/>
      <c r="C16" s="24"/>
      <c r="D16" s="591"/>
      <c r="E16" s="333"/>
      <c r="F16" s="336"/>
      <c r="G16" s="24" t="s">
        <v>378</v>
      </c>
      <c r="H16" s="338"/>
      <c r="I16" s="338"/>
      <c r="J16" s="338"/>
      <c r="K16" s="338"/>
      <c r="L16" s="338"/>
      <c r="M16" s="338"/>
      <c r="N16" s="338"/>
      <c r="O16" s="338"/>
      <c r="P16" s="336"/>
      <c r="Q16" s="528"/>
    </row>
    <row r="17" spans="1:116" s="3" customFormat="1" ht="18.75" customHeight="1" x14ac:dyDescent="0.6">
      <c r="A17" s="33" t="s">
        <v>16</v>
      </c>
      <c r="B17" s="331"/>
      <c r="C17" s="24"/>
      <c r="D17" s="591"/>
      <c r="E17" s="333"/>
      <c r="F17" s="336"/>
      <c r="G17" s="336"/>
      <c r="H17" s="24" t="s">
        <v>379</v>
      </c>
      <c r="I17" s="338"/>
      <c r="J17" s="339"/>
      <c r="K17" s="338"/>
      <c r="L17" s="338"/>
      <c r="M17" s="338"/>
      <c r="N17" s="338"/>
      <c r="O17" s="338"/>
      <c r="P17" s="336"/>
      <c r="Q17" s="528"/>
    </row>
    <row r="18" spans="1:116" s="3" customFormat="1" ht="21" customHeight="1" x14ac:dyDescent="0.6">
      <c r="A18" s="33" t="s">
        <v>17</v>
      </c>
      <c r="B18" s="331"/>
      <c r="C18" s="24"/>
      <c r="D18" s="591"/>
      <c r="E18" s="333"/>
      <c r="F18" s="338"/>
      <c r="G18" s="338"/>
      <c r="H18" s="338"/>
      <c r="I18" s="340" t="s">
        <v>380</v>
      </c>
      <c r="J18" s="339"/>
      <c r="K18" s="338"/>
      <c r="L18" s="338"/>
      <c r="M18" s="341"/>
      <c r="N18" s="338"/>
      <c r="O18" s="338"/>
      <c r="P18" s="336"/>
      <c r="Q18" s="528"/>
    </row>
    <row r="19" spans="1:116" s="3" customFormat="1" x14ac:dyDescent="0.6">
      <c r="A19" s="23" t="s">
        <v>381</v>
      </c>
      <c r="B19" s="331">
        <v>3</v>
      </c>
      <c r="C19" s="24" t="s">
        <v>7</v>
      </c>
      <c r="D19" s="591"/>
      <c r="E19" s="333"/>
      <c r="F19" s="587" t="s">
        <v>376</v>
      </c>
      <c r="G19" s="588"/>
      <c r="H19" s="588"/>
      <c r="I19" s="588"/>
      <c r="J19" s="588"/>
      <c r="K19" s="588"/>
      <c r="L19" s="588"/>
      <c r="M19" s="588"/>
      <c r="N19" s="588"/>
      <c r="O19" s="588"/>
      <c r="P19" s="589"/>
      <c r="Q19" s="528" t="s">
        <v>370</v>
      </c>
    </row>
    <row r="20" spans="1:116" s="3" customFormat="1" x14ac:dyDescent="0.6">
      <c r="A20" s="33" t="s">
        <v>18</v>
      </c>
      <c r="B20" s="331"/>
      <c r="C20" s="24"/>
      <c r="D20" s="591"/>
      <c r="E20" s="333"/>
      <c r="F20" s="335" t="s">
        <v>377</v>
      </c>
      <c r="G20" s="336"/>
      <c r="H20" s="336"/>
      <c r="I20" s="336"/>
      <c r="J20" s="338"/>
      <c r="K20" s="338"/>
      <c r="L20" s="339"/>
      <c r="M20" s="338"/>
      <c r="N20" s="338"/>
      <c r="O20" s="338"/>
      <c r="P20" s="338"/>
      <c r="Q20" s="528"/>
    </row>
    <row r="21" spans="1:116" s="3" customFormat="1" x14ac:dyDescent="0.6">
      <c r="A21" s="33" t="s">
        <v>19</v>
      </c>
      <c r="B21" s="331"/>
      <c r="C21" s="24"/>
      <c r="D21" s="591"/>
      <c r="E21" s="333"/>
      <c r="F21" s="336"/>
      <c r="G21" s="338"/>
      <c r="H21" s="333" t="s">
        <v>382</v>
      </c>
      <c r="I21" s="336"/>
      <c r="J21" s="338"/>
      <c r="K21" s="338"/>
      <c r="L21" s="339"/>
      <c r="M21" s="342"/>
      <c r="N21" s="338"/>
      <c r="O21" s="338"/>
      <c r="P21" s="339"/>
      <c r="Q21" s="528"/>
    </row>
    <row r="22" spans="1:116" s="3" customFormat="1" ht="22.5" customHeight="1" x14ac:dyDescent="0.6">
      <c r="A22" s="23" t="s">
        <v>30</v>
      </c>
      <c r="B22" s="331">
        <v>3</v>
      </c>
      <c r="C22" s="24" t="s">
        <v>7</v>
      </c>
      <c r="D22" s="591"/>
      <c r="E22" s="333"/>
      <c r="F22" s="587" t="s">
        <v>376</v>
      </c>
      <c r="G22" s="588"/>
      <c r="H22" s="588"/>
      <c r="I22" s="588"/>
      <c r="J22" s="588"/>
      <c r="K22" s="588"/>
      <c r="L22" s="588"/>
      <c r="M22" s="588"/>
      <c r="N22" s="588"/>
      <c r="O22" s="588"/>
      <c r="P22" s="589"/>
      <c r="Q22" s="514" t="s">
        <v>370</v>
      </c>
    </row>
    <row r="23" spans="1:116" s="3" customFormat="1" ht="21" customHeight="1" x14ac:dyDescent="0.6">
      <c r="A23" s="33" t="s">
        <v>51</v>
      </c>
      <c r="B23" s="331"/>
      <c r="C23" s="24"/>
      <c r="D23" s="592"/>
      <c r="E23" s="343"/>
      <c r="F23" s="344" t="s">
        <v>377</v>
      </c>
      <c r="G23" s="345"/>
      <c r="H23" s="24" t="s">
        <v>382</v>
      </c>
      <c r="I23" s="341"/>
      <c r="J23" s="339"/>
      <c r="K23" s="338"/>
      <c r="L23" s="338"/>
      <c r="M23" s="341"/>
      <c r="N23" s="338"/>
      <c r="O23" s="338"/>
      <c r="P23" s="346"/>
      <c r="Q23" s="516"/>
    </row>
    <row r="24" spans="1:116" s="3" customFormat="1" x14ac:dyDescent="0.6">
      <c r="A24" s="23" t="s">
        <v>383</v>
      </c>
      <c r="B24" s="331">
        <v>9</v>
      </c>
      <c r="C24" s="24" t="s">
        <v>7</v>
      </c>
      <c r="D24" s="31">
        <v>45000</v>
      </c>
      <c r="E24" s="333"/>
      <c r="F24" s="587" t="s">
        <v>384</v>
      </c>
      <c r="G24" s="588"/>
      <c r="H24" s="588"/>
      <c r="I24" s="588"/>
      <c r="J24" s="588"/>
      <c r="K24" s="588"/>
      <c r="L24" s="588"/>
      <c r="M24" s="588"/>
      <c r="N24" s="588"/>
      <c r="O24" s="588"/>
      <c r="P24" s="589"/>
      <c r="Q24" s="528" t="s">
        <v>370</v>
      </c>
    </row>
    <row r="25" spans="1:116" s="3" customFormat="1" x14ac:dyDescent="0.6">
      <c r="A25" s="33" t="s">
        <v>9</v>
      </c>
      <c r="B25" s="331"/>
      <c r="C25" s="24"/>
      <c r="D25" s="31"/>
      <c r="E25" s="333"/>
      <c r="F25" s="344" t="s">
        <v>377</v>
      </c>
      <c r="G25" s="347"/>
      <c r="H25" s="338"/>
      <c r="I25" s="338"/>
      <c r="J25" s="338"/>
      <c r="K25" s="336"/>
      <c r="L25" s="336"/>
      <c r="M25" s="336"/>
      <c r="N25" s="336"/>
      <c r="O25" s="336"/>
      <c r="P25" s="336"/>
      <c r="Q25" s="528"/>
    </row>
    <row r="26" spans="1:116" s="3" customFormat="1" x14ac:dyDescent="0.6">
      <c r="A26" s="33" t="s">
        <v>58</v>
      </c>
      <c r="B26" s="331"/>
      <c r="C26" s="24"/>
      <c r="D26" s="31"/>
      <c r="E26" s="333"/>
      <c r="F26" s="348"/>
      <c r="G26" s="344" t="s">
        <v>380</v>
      </c>
      <c r="H26" s="338"/>
      <c r="I26" s="339"/>
      <c r="J26" s="338"/>
      <c r="K26" s="336"/>
      <c r="L26" s="336"/>
      <c r="M26" s="336"/>
      <c r="N26" s="336"/>
      <c r="O26" s="336"/>
      <c r="P26" s="336"/>
      <c r="Q26" s="528"/>
    </row>
    <row r="27" spans="1:116" s="3" customFormat="1" ht="20.25" customHeight="1" x14ac:dyDescent="0.6">
      <c r="A27" s="33" t="s">
        <v>10</v>
      </c>
      <c r="B27" s="331"/>
      <c r="C27" s="24"/>
      <c r="D27" s="31"/>
      <c r="E27" s="333"/>
      <c r="F27" s="348"/>
      <c r="G27" s="347"/>
      <c r="H27" s="24" t="s">
        <v>382</v>
      </c>
      <c r="I27" s="341"/>
      <c r="J27" s="339"/>
      <c r="K27" s="336"/>
      <c r="L27" s="336"/>
      <c r="M27" s="336"/>
      <c r="N27" s="336"/>
      <c r="O27" s="336"/>
      <c r="P27" s="336"/>
      <c r="Q27" s="528"/>
    </row>
    <row r="28" spans="1:116" s="22" customFormat="1" x14ac:dyDescent="0.6">
      <c r="A28" s="23" t="s">
        <v>32</v>
      </c>
      <c r="B28" s="331"/>
      <c r="C28" s="24"/>
      <c r="D28" s="31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49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</row>
    <row r="29" spans="1:116" s="22" customFormat="1" ht="20.25" customHeight="1" x14ac:dyDescent="0.6">
      <c r="A29" s="41" t="s">
        <v>59</v>
      </c>
      <c r="B29" s="331">
        <v>4</v>
      </c>
      <c r="C29" s="24" t="s">
        <v>11</v>
      </c>
      <c r="D29" s="31" t="s">
        <v>371</v>
      </c>
      <c r="E29" s="333"/>
      <c r="F29" s="24">
        <v>17</v>
      </c>
      <c r="G29" s="24"/>
      <c r="H29" s="24">
        <v>23</v>
      </c>
      <c r="I29" s="24"/>
      <c r="J29" s="24"/>
      <c r="K29" s="24">
        <v>19</v>
      </c>
      <c r="L29" s="24"/>
      <c r="M29" s="24"/>
      <c r="N29" s="24">
        <v>17</v>
      </c>
      <c r="O29" s="333"/>
      <c r="P29" s="333"/>
      <c r="Q29" s="115" t="s">
        <v>55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</row>
    <row r="30" spans="1:116" ht="21" customHeight="1" x14ac:dyDescent="0.6">
      <c r="A30" s="41" t="s">
        <v>60</v>
      </c>
      <c r="B30" s="350">
        <v>4</v>
      </c>
      <c r="C30" s="42" t="s">
        <v>11</v>
      </c>
      <c r="D30" s="31">
        <v>6300</v>
      </c>
      <c r="E30" s="351"/>
      <c r="F30" s="24"/>
      <c r="G30" s="24">
        <v>17</v>
      </c>
      <c r="H30" s="24"/>
      <c r="I30" s="24">
        <v>13</v>
      </c>
      <c r="J30" s="24"/>
      <c r="K30" s="24">
        <v>19</v>
      </c>
      <c r="L30" s="24"/>
      <c r="M30" s="24">
        <v>13</v>
      </c>
      <c r="N30" s="351"/>
      <c r="O30" s="351"/>
      <c r="P30" s="351"/>
      <c r="Q30" s="115" t="s">
        <v>55</v>
      </c>
    </row>
    <row r="31" spans="1:116" ht="24.75" customHeight="1" x14ac:dyDescent="0.6">
      <c r="A31" s="41" t="s">
        <v>68</v>
      </c>
      <c r="B31" s="350">
        <v>3</v>
      </c>
      <c r="C31" s="42" t="s">
        <v>7</v>
      </c>
      <c r="D31" s="43">
        <v>18000</v>
      </c>
      <c r="E31" s="351"/>
      <c r="F31" s="351" t="s">
        <v>385</v>
      </c>
      <c r="G31" s="351"/>
      <c r="H31" s="351" t="s">
        <v>386</v>
      </c>
      <c r="I31" s="24"/>
      <c r="J31" s="24"/>
      <c r="K31" s="351" t="s">
        <v>387</v>
      </c>
      <c r="L31" s="351"/>
      <c r="M31" s="351"/>
      <c r="N31" s="351" t="s">
        <v>388</v>
      </c>
      <c r="O31" s="351"/>
      <c r="P31" s="351"/>
      <c r="Q31" s="111" t="s">
        <v>370</v>
      </c>
    </row>
    <row r="32" spans="1:116" x14ac:dyDescent="0.6">
      <c r="A32" s="41" t="s">
        <v>20</v>
      </c>
      <c r="B32" s="350">
        <v>3</v>
      </c>
      <c r="C32" s="42" t="s">
        <v>7</v>
      </c>
      <c r="D32" s="43"/>
      <c r="E32" s="73"/>
      <c r="F32" s="73"/>
      <c r="G32" s="73"/>
      <c r="H32" s="73"/>
      <c r="I32" s="73"/>
      <c r="J32" s="72"/>
      <c r="K32" s="73"/>
      <c r="L32" s="73"/>
      <c r="M32" s="73"/>
      <c r="N32" s="73"/>
      <c r="O32" s="586" t="s">
        <v>13</v>
      </c>
      <c r="P32" s="586"/>
      <c r="Q32" s="111" t="s">
        <v>370</v>
      </c>
    </row>
    <row r="33" spans="1:116" s="3" customFormat="1" x14ac:dyDescent="0.6">
      <c r="A33" s="18" t="s">
        <v>2</v>
      </c>
      <c r="B33" s="322"/>
      <c r="C33" s="19"/>
      <c r="D33" s="323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114"/>
    </row>
    <row r="34" spans="1:116" ht="23.25" customHeight="1" x14ac:dyDescent="0.6">
      <c r="A34" s="41" t="s">
        <v>34</v>
      </c>
      <c r="B34" s="350">
        <v>12</v>
      </c>
      <c r="C34" s="42" t="s">
        <v>11</v>
      </c>
      <c r="D34" s="43" t="s">
        <v>371</v>
      </c>
      <c r="E34" s="586" t="s">
        <v>13</v>
      </c>
      <c r="F34" s="586"/>
      <c r="G34" s="586"/>
      <c r="H34" s="586"/>
      <c r="I34" s="586"/>
      <c r="J34" s="586"/>
      <c r="K34" s="586"/>
      <c r="L34" s="586"/>
      <c r="M34" s="586"/>
      <c r="N34" s="586"/>
      <c r="O34" s="586"/>
      <c r="P34" s="586"/>
      <c r="Q34" s="111" t="s">
        <v>370</v>
      </c>
    </row>
    <row r="35" spans="1:116" ht="23.25" customHeight="1" x14ac:dyDescent="0.6">
      <c r="A35" s="41" t="s">
        <v>33</v>
      </c>
      <c r="B35" s="350">
        <v>12</v>
      </c>
      <c r="C35" s="42" t="s">
        <v>11</v>
      </c>
      <c r="D35" s="43" t="s">
        <v>371</v>
      </c>
      <c r="E35" s="586" t="s">
        <v>13</v>
      </c>
      <c r="F35" s="586"/>
      <c r="G35" s="586"/>
      <c r="H35" s="586"/>
      <c r="I35" s="586"/>
      <c r="J35" s="586"/>
      <c r="K35" s="586"/>
      <c r="L35" s="586"/>
      <c r="M35" s="586"/>
      <c r="N35" s="586"/>
      <c r="O35" s="586"/>
      <c r="P35" s="586"/>
      <c r="Q35" s="111" t="s">
        <v>370</v>
      </c>
    </row>
    <row r="36" spans="1:116" ht="27" customHeight="1" x14ac:dyDescent="0.6">
      <c r="A36" s="41" t="s">
        <v>35</v>
      </c>
      <c r="B36" s="350">
        <v>3</v>
      </c>
      <c r="C36" s="42" t="s">
        <v>7</v>
      </c>
      <c r="D36" s="43">
        <v>60000</v>
      </c>
      <c r="E36" s="73"/>
      <c r="F36" s="73"/>
      <c r="G36" s="73"/>
      <c r="H36" s="73"/>
      <c r="I36" s="73"/>
      <c r="J36" s="73"/>
      <c r="K36" s="352"/>
      <c r="L36" s="351" t="s">
        <v>389</v>
      </c>
      <c r="M36" s="42"/>
      <c r="N36" s="73"/>
      <c r="O36" s="73"/>
      <c r="P36" s="73"/>
      <c r="Q36" s="111" t="s">
        <v>370</v>
      </c>
    </row>
    <row r="37" spans="1:116" ht="22.5" customHeight="1" x14ac:dyDescent="0.6">
      <c r="A37" s="41" t="s">
        <v>36</v>
      </c>
      <c r="B37" s="350">
        <v>3</v>
      </c>
      <c r="C37" s="42" t="s">
        <v>7</v>
      </c>
      <c r="D37" s="43" t="s">
        <v>371</v>
      </c>
      <c r="E37" s="586" t="s">
        <v>13</v>
      </c>
      <c r="F37" s="586"/>
      <c r="G37" s="586"/>
      <c r="H37" s="586"/>
      <c r="I37" s="586"/>
      <c r="J37" s="586"/>
      <c r="K37" s="586"/>
      <c r="L37" s="586"/>
      <c r="M37" s="586"/>
      <c r="N37" s="586"/>
      <c r="O37" s="586"/>
      <c r="P37" s="586"/>
      <c r="Q37" s="111" t="s">
        <v>370</v>
      </c>
    </row>
    <row r="38" spans="1:116" s="3" customFormat="1" ht="25.5" customHeight="1" x14ac:dyDescent="0.6">
      <c r="A38" s="18" t="s">
        <v>37</v>
      </c>
      <c r="B38" s="320"/>
      <c r="C38" s="19"/>
      <c r="D38" s="323"/>
      <c r="E38" s="20"/>
      <c r="F38" s="19"/>
      <c r="G38" s="353"/>
      <c r="H38" s="353"/>
      <c r="I38" s="353"/>
      <c r="J38" s="353"/>
      <c r="K38" s="19"/>
      <c r="L38" s="19"/>
      <c r="M38" s="19"/>
      <c r="N38" s="19"/>
      <c r="O38" s="19"/>
      <c r="P38" s="20"/>
      <c r="Q38" s="98"/>
    </row>
    <row r="39" spans="1:116" s="3" customFormat="1" ht="23.25" customHeight="1" x14ac:dyDescent="0.6">
      <c r="A39" s="354" t="s">
        <v>390</v>
      </c>
      <c r="B39" s="355">
        <v>90</v>
      </c>
      <c r="C39" s="327" t="s">
        <v>21</v>
      </c>
      <c r="D39" s="328">
        <v>45000</v>
      </c>
      <c r="E39" s="330"/>
      <c r="F39" s="327"/>
      <c r="G39" s="356"/>
      <c r="H39" s="356"/>
      <c r="I39" s="356"/>
      <c r="J39" s="356"/>
      <c r="K39" s="327"/>
      <c r="L39" s="327"/>
      <c r="M39" s="327"/>
      <c r="N39" s="327"/>
      <c r="O39" s="327"/>
      <c r="P39" s="330"/>
      <c r="Q39" s="111" t="s">
        <v>370</v>
      </c>
    </row>
    <row r="40" spans="1:116" s="3" customFormat="1" x14ac:dyDescent="0.6">
      <c r="A40" s="357"/>
      <c r="B40" s="358"/>
      <c r="C40" s="359"/>
      <c r="D40" s="360"/>
      <c r="E40" s="361"/>
      <c r="F40" s="359"/>
      <c r="G40" s="362"/>
      <c r="H40" s="362"/>
      <c r="I40" s="362"/>
      <c r="J40" s="362"/>
      <c r="K40" s="359"/>
      <c r="L40" s="359"/>
      <c r="M40" s="359"/>
      <c r="N40" s="359"/>
      <c r="O40" s="359"/>
      <c r="P40" s="361"/>
      <c r="Q40" s="363" t="s">
        <v>391</v>
      </c>
    </row>
    <row r="41" spans="1:116" s="3" customFormat="1" ht="23.25" customHeight="1" x14ac:dyDescent="0.6">
      <c r="A41" s="354" t="s">
        <v>392</v>
      </c>
      <c r="B41" s="355">
        <v>30</v>
      </c>
      <c r="C41" s="327" t="s">
        <v>21</v>
      </c>
      <c r="D41" s="328">
        <v>12000</v>
      </c>
      <c r="E41" s="330"/>
      <c r="F41" s="327"/>
      <c r="G41" s="356"/>
      <c r="H41" s="356"/>
      <c r="I41" s="356"/>
      <c r="J41" s="356"/>
      <c r="K41" s="327"/>
      <c r="L41" s="327"/>
      <c r="M41" s="327"/>
      <c r="N41" s="327"/>
      <c r="O41" s="327"/>
      <c r="P41" s="330"/>
      <c r="Q41" s="111" t="s">
        <v>370</v>
      </c>
    </row>
    <row r="42" spans="1:116" s="3" customFormat="1" x14ac:dyDescent="0.6">
      <c r="A42" s="357" t="s">
        <v>393</v>
      </c>
      <c r="B42" s="358"/>
      <c r="C42" s="359"/>
      <c r="D42" s="360"/>
      <c r="E42" s="361"/>
      <c r="F42" s="359"/>
      <c r="G42" s="362"/>
      <c r="H42" s="362"/>
      <c r="I42" s="362"/>
      <c r="J42" s="362"/>
      <c r="K42" s="359"/>
      <c r="L42" s="359"/>
      <c r="M42" s="359"/>
      <c r="N42" s="359"/>
      <c r="O42" s="359"/>
      <c r="P42" s="361"/>
      <c r="Q42" s="363" t="s">
        <v>394</v>
      </c>
    </row>
    <row r="43" spans="1:116" s="3" customFormat="1" x14ac:dyDescent="0.6">
      <c r="A43" s="364" t="s">
        <v>395</v>
      </c>
      <c r="B43" s="365">
        <v>3</v>
      </c>
      <c r="C43" s="365" t="s">
        <v>7</v>
      </c>
      <c r="D43" s="366">
        <v>3900</v>
      </c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8" t="s">
        <v>396</v>
      </c>
    </row>
    <row r="44" spans="1:116" s="3" customFormat="1" x14ac:dyDescent="0.6">
      <c r="A44" s="73" t="s">
        <v>397</v>
      </c>
      <c r="B44" s="369">
        <v>600</v>
      </c>
      <c r="C44" s="369" t="s">
        <v>21</v>
      </c>
      <c r="D44" s="370">
        <v>9000</v>
      </c>
      <c r="E44" s="132"/>
      <c r="F44" s="132"/>
      <c r="G44" s="132"/>
      <c r="H44" s="132"/>
      <c r="I44" s="132"/>
      <c r="J44" s="132"/>
      <c r="K44" s="132"/>
      <c r="L44" s="369">
        <v>400</v>
      </c>
      <c r="M44" s="369">
        <v>200</v>
      </c>
      <c r="N44" s="132"/>
      <c r="O44" s="132"/>
      <c r="P44" s="132"/>
      <c r="Q44" s="371" t="s">
        <v>398</v>
      </c>
    </row>
    <row r="45" spans="1:116" s="3" customFormat="1" x14ac:dyDescent="0.6">
      <c r="A45" s="357"/>
      <c r="B45" s="358"/>
      <c r="C45" s="359"/>
      <c r="D45" s="360"/>
      <c r="E45" s="361"/>
      <c r="F45" s="359"/>
      <c r="G45" s="362"/>
      <c r="H45" s="362"/>
      <c r="I45" s="362"/>
      <c r="J45" s="362"/>
      <c r="K45" s="359"/>
      <c r="L45" s="359"/>
      <c r="M45" s="359"/>
      <c r="N45" s="359"/>
      <c r="O45" s="359"/>
      <c r="P45" s="361"/>
      <c r="Q45" s="363"/>
    </row>
    <row r="46" spans="1:116" s="3" customFormat="1" x14ac:dyDescent="0.6">
      <c r="A46" s="67" t="s">
        <v>38</v>
      </c>
      <c r="B46" s="322"/>
      <c r="C46" s="372"/>
      <c r="D46" s="373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75"/>
    </row>
    <row r="47" spans="1:116" s="378" customFormat="1" x14ac:dyDescent="0.6">
      <c r="A47" s="41" t="s">
        <v>228</v>
      </c>
      <c r="B47" s="350"/>
      <c r="C47" s="42"/>
      <c r="D47" s="376"/>
      <c r="E47" s="26"/>
      <c r="F47" s="26"/>
      <c r="G47" s="26"/>
      <c r="H47" s="26"/>
      <c r="I47" s="377"/>
      <c r="J47" s="377"/>
      <c r="K47" s="377"/>
      <c r="L47" s="377"/>
      <c r="M47" s="377"/>
      <c r="N47" s="377"/>
      <c r="O47" s="377"/>
      <c r="P47" s="377"/>
      <c r="Q47" s="514" t="s">
        <v>399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</row>
    <row r="48" spans="1:116" s="378" customFormat="1" x14ac:dyDescent="0.6">
      <c r="A48" s="41" t="s">
        <v>229</v>
      </c>
      <c r="B48" s="350"/>
      <c r="C48" s="42"/>
      <c r="D48" s="376"/>
      <c r="E48" s="24"/>
      <c r="F48" s="24"/>
      <c r="G48" s="24"/>
      <c r="H48" s="335"/>
      <c r="I48" s="379"/>
      <c r="J48" s="379"/>
      <c r="K48" s="335"/>
      <c r="L48" s="335"/>
      <c r="M48" s="335"/>
      <c r="N48" s="335"/>
      <c r="O48" s="335"/>
      <c r="P48" s="335"/>
      <c r="Q48" s="515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</row>
    <row r="49" spans="1:116" s="378" customFormat="1" x14ac:dyDescent="0.6">
      <c r="A49" s="41" t="s">
        <v>230</v>
      </c>
      <c r="B49" s="350"/>
      <c r="C49" s="42"/>
      <c r="D49" s="376"/>
      <c r="E49" s="24"/>
      <c r="F49" s="24"/>
      <c r="G49" s="24"/>
      <c r="H49" s="24"/>
      <c r="I49" s="335"/>
      <c r="J49" s="335"/>
      <c r="K49" s="335"/>
      <c r="L49" s="335"/>
      <c r="M49" s="335"/>
      <c r="N49" s="335"/>
      <c r="O49" s="335"/>
      <c r="P49" s="335"/>
      <c r="Q49" s="515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</row>
    <row r="50" spans="1:116" s="378" customFormat="1" x14ac:dyDescent="0.6">
      <c r="A50" s="41" t="s">
        <v>231</v>
      </c>
      <c r="B50" s="350"/>
      <c r="C50" s="42"/>
      <c r="D50" s="376"/>
      <c r="E50" s="50"/>
      <c r="F50" s="50"/>
      <c r="G50" s="50"/>
      <c r="H50" s="50"/>
      <c r="I50" s="24"/>
      <c r="J50" s="24"/>
      <c r="K50" s="24"/>
      <c r="L50" s="24"/>
      <c r="M50" s="24"/>
      <c r="N50" s="24"/>
      <c r="O50" s="24"/>
      <c r="P50" s="24"/>
      <c r="Q50" s="515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</row>
    <row r="51" spans="1:116" s="378" customFormat="1" x14ac:dyDescent="0.6">
      <c r="A51" s="41" t="s">
        <v>229</v>
      </c>
      <c r="B51" s="350"/>
      <c r="C51" s="42"/>
      <c r="D51" s="376"/>
      <c r="E51" s="50"/>
      <c r="F51" s="50"/>
      <c r="G51" s="24"/>
      <c r="H51" s="335"/>
      <c r="I51" s="379"/>
      <c r="J51" s="379"/>
      <c r="K51" s="335"/>
      <c r="L51" s="335"/>
      <c r="M51" s="335"/>
      <c r="N51" s="335"/>
      <c r="O51" s="335"/>
      <c r="P51" s="335"/>
      <c r="Q51" s="515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</row>
    <row r="52" spans="1:116" s="378" customFormat="1" x14ac:dyDescent="0.6">
      <c r="A52" s="41" t="s">
        <v>232</v>
      </c>
      <c r="B52" s="350"/>
      <c r="C52" s="42"/>
      <c r="D52" s="376"/>
      <c r="E52" s="50"/>
      <c r="F52" s="50"/>
      <c r="G52" s="24"/>
      <c r="H52" s="24"/>
      <c r="I52" s="335"/>
      <c r="J52" s="335"/>
      <c r="K52" s="335"/>
      <c r="L52" s="335"/>
      <c r="M52" s="335"/>
      <c r="N52" s="335"/>
      <c r="O52" s="335"/>
      <c r="P52" s="335"/>
      <c r="Q52" s="515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</row>
    <row r="53" spans="1:116" s="378" customFormat="1" x14ac:dyDescent="0.6">
      <c r="A53" s="41" t="s">
        <v>262</v>
      </c>
      <c r="B53" s="350"/>
      <c r="C53" s="42"/>
      <c r="D53" s="376"/>
      <c r="E53" s="50"/>
      <c r="F53" s="50"/>
      <c r="G53" s="50"/>
      <c r="H53" s="24"/>
      <c r="I53" s="24"/>
      <c r="J53" s="24"/>
      <c r="K53" s="24"/>
      <c r="L53" s="24"/>
      <c r="M53" s="24"/>
      <c r="N53" s="24"/>
      <c r="O53" s="24"/>
      <c r="P53" s="24"/>
      <c r="Q53" s="515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</row>
    <row r="54" spans="1:116" s="378" customFormat="1" x14ac:dyDescent="0.6">
      <c r="A54" s="41" t="s">
        <v>229</v>
      </c>
      <c r="B54" s="350"/>
      <c r="C54" s="42"/>
      <c r="D54" s="376"/>
      <c r="E54" s="50"/>
      <c r="F54" s="50"/>
      <c r="G54" s="24"/>
      <c r="H54" s="335"/>
      <c r="I54" s="379"/>
      <c r="J54" s="379"/>
      <c r="K54" s="335"/>
      <c r="L54" s="335"/>
      <c r="M54" s="335"/>
      <c r="N54" s="335"/>
      <c r="O54" s="335"/>
      <c r="P54" s="335"/>
      <c r="Q54" s="515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</row>
    <row r="55" spans="1:116" s="378" customFormat="1" x14ac:dyDescent="0.6">
      <c r="A55" s="41" t="s">
        <v>263</v>
      </c>
      <c r="B55" s="350"/>
      <c r="C55" s="42"/>
      <c r="D55" s="376"/>
      <c r="E55" s="50"/>
      <c r="F55" s="50"/>
      <c r="G55" s="24"/>
      <c r="H55" s="24"/>
      <c r="I55" s="335"/>
      <c r="J55" s="335"/>
      <c r="K55" s="335"/>
      <c r="L55" s="335"/>
      <c r="M55" s="335"/>
      <c r="N55" s="335"/>
      <c r="O55" s="335"/>
      <c r="P55" s="335"/>
      <c r="Q55" s="516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</row>
    <row r="56" spans="1:116" s="386" customFormat="1" x14ac:dyDescent="0.6">
      <c r="A56" s="380" t="s">
        <v>400</v>
      </c>
      <c r="B56" s="381"/>
      <c r="C56" s="54"/>
      <c r="D56" s="382"/>
      <c r="E56" s="383"/>
      <c r="F56" s="584"/>
      <c r="G56" s="584"/>
      <c r="H56" s="584"/>
      <c r="I56" s="584"/>
      <c r="J56" s="584"/>
      <c r="K56" s="584"/>
      <c r="L56" s="584"/>
      <c r="M56" s="584"/>
      <c r="N56" s="584"/>
      <c r="O56" s="584"/>
      <c r="P56" s="584"/>
      <c r="Q56" s="384"/>
      <c r="R56" s="385"/>
      <c r="S56" s="385"/>
      <c r="T56" s="385"/>
      <c r="U56" s="385"/>
      <c r="V56" s="385"/>
      <c r="W56" s="385"/>
      <c r="X56" s="385"/>
      <c r="Y56" s="385"/>
      <c r="Z56" s="385"/>
      <c r="AA56" s="385"/>
      <c r="AB56" s="385"/>
      <c r="AC56" s="385"/>
      <c r="AD56" s="385"/>
      <c r="AE56" s="385"/>
      <c r="AF56" s="385"/>
      <c r="AG56" s="385"/>
      <c r="AH56" s="385"/>
      <c r="AI56" s="385"/>
      <c r="AJ56" s="385"/>
      <c r="AK56" s="385"/>
      <c r="AL56" s="385"/>
      <c r="AM56" s="385"/>
      <c r="AN56" s="385"/>
      <c r="AO56" s="385"/>
      <c r="AP56" s="385"/>
      <c r="AQ56" s="385"/>
      <c r="AR56" s="385"/>
      <c r="AS56" s="385"/>
      <c r="AT56" s="385"/>
      <c r="AU56" s="385"/>
      <c r="AV56" s="385"/>
      <c r="AW56" s="385"/>
      <c r="AX56" s="385"/>
      <c r="AY56" s="385"/>
      <c r="AZ56" s="385"/>
      <c r="BA56" s="385"/>
      <c r="BB56" s="385"/>
      <c r="BC56" s="385"/>
      <c r="BD56" s="385"/>
      <c r="BE56" s="385"/>
      <c r="BF56" s="385"/>
      <c r="BG56" s="385"/>
      <c r="BH56" s="385"/>
      <c r="BI56" s="385"/>
      <c r="BJ56" s="385"/>
      <c r="BK56" s="385"/>
      <c r="BL56" s="385"/>
      <c r="BM56" s="385"/>
      <c r="BN56" s="385"/>
      <c r="BO56" s="385"/>
      <c r="BP56" s="385"/>
      <c r="BQ56" s="385"/>
      <c r="BR56" s="385"/>
      <c r="BS56" s="385"/>
      <c r="BT56" s="385"/>
      <c r="BU56" s="385"/>
      <c r="BV56" s="385"/>
      <c r="BW56" s="385"/>
      <c r="BX56" s="385"/>
      <c r="BY56" s="385"/>
      <c r="BZ56" s="385"/>
      <c r="CA56" s="385"/>
      <c r="CB56" s="385"/>
      <c r="CC56" s="385"/>
      <c r="CD56" s="385"/>
      <c r="CE56" s="385"/>
      <c r="CF56" s="385"/>
      <c r="CG56" s="385"/>
      <c r="CH56" s="385"/>
      <c r="CI56" s="385"/>
      <c r="CJ56" s="385"/>
      <c r="CK56" s="385"/>
      <c r="CL56" s="385"/>
      <c r="CM56" s="385"/>
      <c r="CN56" s="385"/>
      <c r="CO56" s="385"/>
      <c r="CP56" s="385"/>
      <c r="CQ56" s="385"/>
      <c r="CR56" s="385"/>
      <c r="CS56" s="385"/>
      <c r="CT56" s="385"/>
      <c r="CU56" s="385"/>
      <c r="CV56" s="385"/>
      <c r="CW56" s="385"/>
      <c r="CX56" s="385"/>
      <c r="CY56" s="385"/>
      <c r="CZ56" s="385"/>
      <c r="DA56" s="385"/>
      <c r="DB56" s="385"/>
      <c r="DC56" s="385"/>
      <c r="DD56" s="385"/>
      <c r="DE56" s="385"/>
      <c r="DF56" s="385"/>
      <c r="DG56" s="385"/>
      <c r="DH56" s="385"/>
      <c r="DI56" s="385"/>
      <c r="DJ56" s="385"/>
      <c r="DK56" s="385"/>
      <c r="DL56" s="385"/>
    </row>
    <row r="57" spans="1:116" s="386" customFormat="1" x14ac:dyDescent="0.6">
      <c r="A57" s="364" t="s">
        <v>401</v>
      </c>
      <c r="B57" s="365">
        <v>1</v>
      </c>
      <c r="C57" s="365" t="s">
        <v>7</v>
      </c>
      <c r="D57" s="387">
        <v>10000</v>
      </c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88" t="s">
        <v>402</v>
      </c>
      <c r="R57" s="385"/>
      <c r="S57" s="385"/>
      <c r="T57" s="385"/>
      <c r="U57" s="385"/>
      <c r="V57" s="385"/>
      <c r="W57" s="385"/>
      <c r="X57" s="385"/>
      <c r="Y57" s="385"/>
      <c r="Z57" s="385"/>
      <c r="AA57" s="385"/>
      <c r="AB57" s="385"/>
      <c r="AC57" s="385"/>
      <c r="AD57" s="385"/>
      <c r="AE57" s="385"/>
      <c r="AF57" s="385"/>
      <c r="AG57" s="385"/>
      <c r="AH57" s="385"/>
      <c r="AI57" s="385"/>
      <c r="AJ57" s="385"/>
      <c r="AK57" s="385"/>
      <c r="AL57" s="385"/>
      <c r="AM57" s="385"/>
      <c r="AN57" s="385"/>
      <c r="AO57" s="385"/>
      <c r="AP57" s="385"/>
      <c r="AQ57" s="385"/>
      <c r="AR57" s="385"/>
      <c r="AS57" s="385"/>
      <c r="AT57" s="385"/>
      <c r="AU57" s="385"/>
      <c r="AV57" s="385"/>
      <c r="AW57" s="385"/>
      <c r="AX57" s="385"/>
      <c r="AY57" s="385"/>
      <c r="AZ57" s="385"/>
      <c r="BA57" s="385"/>
      <c r="BB57" s="385"/>
      <c r="BC57" s="385"/>
      <c r="BD57" s="385"/>
      <c r="BE57" s="385"/>
      <c r="BF57" s="385"/>
      <c r="BG57" s="385"/>
      <c r="BH57" s="385"/>
      <c r="BI57" s="385"/>
      <c r="BJ57" s="385"/>
      <c r="BK57" s="385"/>
      <c r="BL57" s="385"/>
      <c r="BM57" s="385"/>
      <c r="BN57" s="385"/>
      <c r="BO57" s="385"/>
      <c r="BP57" s="385"/>
      <c r="BQ57" s="385"/>
      <c r="BR57" s="385"/>
      <c r="BS57" s="385"/>
      <c r="BT57" s="385"/>
      <c r="BU57" s="385"/>
      <c r="BV57" s="385"/>
      <c r="BW57" s="385"/>
      <c r="BX57" s="385"/>
      <c r="BY57" s="385"/>
      <c r="BZ57" s="385"/>
      <c r="CA57" s="385"/>
      <c r="CB57" s="385"/>
      <c r="CC57" s="385"/>
      <c r="CD57" s="385"/>
      <c r="CE57" s="385"/>
      <c r="CF57" s="385"/>
      <c r="CG57" s="385"/>
      <c r="CH57" s="385"/>
      <c r="CI57" s="385"/>
      <c r="CJ57" s="385"/>
      <c r="CK57" s="385"/>
      <c r="CL57" s="385"/>
      <c r="CM57" s="385"/>
      <c r="CN57" s="385"/>
      <c r="CO57" s="385"/>
      <c r="CP57" s="385"/>
      <c r="CQ57" s="385"/>
      <c r="CR57" s="385"/>
      <c r="CS57" s="385"/>
      <c r="CT57" s="385"/>
      <c r="CU57" s="385"/>
      <c r="CV57" s="385"/>
      <c r="CW57" s="385"/>
      <c r="CX57" s="385"/>
      <c r="CY57" s="385"/>
      <c r="CZ57" s="385"/>
      <c r="DA57" s="385"/>
      <c r="DB57" s="385"/>
      <c r="DC57" s="385"/>
      <c r="DD57" s="385"/>
      <c r="DE57" s="385"/>
      <c r="DF57" s="385"/>
      <c r="DG57" s="385"/>
      <c r="DH57" s="385"/>
      <c r="DI57" s="385"/>
      <c r="DJ57" s="385"/>
      <c r="DK57" s="385"/>
      <c r="DL57" s="385"/>
    </row>
    <row r="58" spans="1:116" s="386" customFormat="1" ht="38.25" customHeight="1" x14ac:dyDescent="0.6">
      <c r="A58" s="364" t="s">
        <v>403</v>
      </c>
      <c r="B58" s="365"/>
      <c r="C58" s="367"/>
      <c r="D58" s="367"/>
      <c r="E58" s="367"/>
      <c r="F58" s="367"/>
      <c r="G58" s="367"/>
      <c r="H58" s="367"/>
      <c r="I58" s="367"/>
      <c r="J58" s="367"/>
      <c r="K58" s="367"/>
      <c r="L58" s="367"/>
      <c r="M58" s="367"/>
      <c r="N58" s="367"/>
      <c r="O58" s="367"/>
      <c r="P58" s="367"/>
      <c r="Q58" s="388"/>
      <c r="R58" s="385"/>
      <c r="S58" s="385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  <c r="AD58" s="385"/>
      <c r="AE58" s="385"/>
      <c r="AF58" s="385"/>
      <c r="AG58" s="385"/>
      <c r="AH58" s="385"/>
      <c r="AI58" s="385"/>
      <c r="AJ58" s="385"/>
      <c r="AK58" s="385"/>
      <c r="AL58" s="385"/>
      <c r="AM58" s="385"/>
      <c r="AN58" s="385"/>
      <c r="AO58" s="385"/>
      <c r="AP58" s="385"/>
      <c r="AQ58" s="385"/>
      <c r="AR58" s="385"/>
      <c r="AS58" s="385"/>
      <c r="AT58" s="385"/>
      <c r="AU58" s="385"/>
      <c r="AV58" s="385"/>
      <c r="AW58" s="385"/>
      <c r="AX58" s="385"/>
      <c r="AY58" s="385"/>
      <c r="AZ58" s="385"/>
      <c r="BA58" s="385"/>
      <c r="BB58" s="385"/>
      <c r="BC58" s="385"/>
      <c r="BD58" s="385"/>
      <c r="BE58" s="385"/>
      <c r="BF58" s="385"/>
      <c r="BG58" s="385"/>
      <c r="BH58" s="385"/>
      <c r="BI58" s="385"/>
      <c r="BJ58" s="385"/>
      <c r="BK58" s="385"/>
      <c r="BL58" s="385"/>
      <c r="BM58" s="385"/>
      <c r="BN58" s="385"/>
      <c r="BO58" s="385"/>
      <c r="BP58" s="385"/>
      <c r="BQ58" s="385"/>
      <c r="BR58" s="385"/>
      <c r="BS58" s="385"/>
      <c r="BT58" s="385"/>
      <c r="BU58" s="385"/>
      <c r="BV58" s="385"/>
      <c r="BW58" s="385"/>
      <c r="BX58" s="385"/>
      <c r="BY58" s="385"/>
      <c r="BZ58" s="385"/>
      <c r="CA58" s="385"/>
      <c r="CB58" s="385"/>
      <c r="CC58" s="385"/>
      <c r="CD58" s="385"/>
      <c r="CE58" s="385"/>
      <c r="CF58" s="385"/>
      <c r="CG58" s="385"/>
      <c r="CH58" s="385"/>
      <c r="CI58" s="385"/>
      <c r="CJ58" s="385"/>
      <c r="CK58" s="385"/>
      <c r="CL58" s="385"/>
      <c r="CM58" s="385"/>
      <c r="CN58" s="385"/>
      <c r="CO58" s="385"/>
      <c r="CP58" s="385"/>
      <c r="CQ58" s="385"/>
      <c r="CR58" s="385"/>
      <c r="CS58" s="385"/>
      <c r="CT58" s="385"/>
      <c r="CU58" s="385"/>
      <c r="CV58" s="385"/>
      <c r="CW58" s="385"/>
      <c r="CX58" s="385"/>
      <c r="CY58" s="385"/>
      <c r="CZ58" s="385"/>
      <c r="DA58" s="385"/>
      <c r="DB58" s="385"/>
      <c r="DC58" s="385"/>
      <c r="DD58" s="385"/>
      <c r="DE58" s="385"/>
      <c r="DF58" s="385"/>
      <c r="DG58" s="385"/>
      <c r="DH58" s="385"/>
      <c r="DI58" s="385"/>
      <c r="DJ58" s="385"/>
      <c r="DK58" s="385"/>
      <c r="DL58" s="385"/>
    </row>
    <row r="59" spans="1:116" s="386" customFormat="1" x14ac:dyDescent="0.6">
      <c r="A59" s="364" t="s">
        <v>404</v>
      </c>
      <c r="B59" s="365">
        <v>20</v>
      </c>
      <c r="C59" s="365" t="s">
        <v>405</v>
      </c>
      <c r="D59" s="387">
        <v>11400</v>
      </c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88" t="s">
        <v>402</v>
      </c>
      <c r="R59" s="385"/>
      <c r="S59" s="385"/>
      <c r="T59" s="385"/>
      <c r="U59" s="385"/>
      <c r="V59" s="385"/>
      <c r="W59" s="385"/>
      <c r="X59" s="385"/>
      <c r="Y59" s="385"/>
      <c r="Z59" s="385"/>
      <c r="AA59" s="385"/>
      <c r="AB59" s="385"/>
      <c r="AC59" s="385"/>
      <c r="AD59" s="385"/>
      <c r="AE59" s="385"/>
      <c r="AF59" s="385"/>
      <c r="AG59" s="385"/>
      <c r="AH59" s="385"/>
      <c r="AI59" s="385"/>
      <c r="AJ59" s="385"/>
      <c r="AK59" s="385"/>
      <c r="AL59" s="385"/>
      <c r="AM59" s="385"/>
      <c r="AN59" s="385"/>
      <c r="AO59" s="385"/>
      <c r="AP59" s="385"/>
      <c r="AQ59" s="385"/>
      <c r="AR59" s="385"/>
      <c r="AS59" s="385"/>
      <c r="AT59" s="385"/>
      <c r="AU59" s="385"/>
      <c r="AV59" s="385"/>
      <c r="AW59" s="385"/>
      <c r="AX59" s="385"/>
      <c r="AY59" s="385"/>
      <c r="AZ59" s="385"/>
      <c r="BA59" s="385"/>
      <c r="BB59" s="385"/>
      <c r="BC59" s="385"/>
      <c r="BD59" s="385"/>
      <c r="BE59" s="385"/>
      <c r="BF59" s="385"/>
      <c r="BG59" s="385"/>
      <c r="BH59" s="385"/>
      <c r="BI59" s="385"/>
      <c r="BJ59" s="385"/>
      <c r="BK59" s="385"/>
      <c r="BL59" s="385"/>
      <c r="BM59" s="385"/>
      <c r="BN59" s="385"/>
      <c r="BO59" s="385"/>
      <c r="BP59" s="385"/>
      <c r="BQ59" s="385"/>
      <c r="BR59" s="385"/>
      <c r="BS59" s="385"/>
      <c r="BT59" s="385"/>
      <c r="BU59" s="385"/>
      <c r="BV59" s="385"/>
      <c r="BW59" s="385"/>
      <c r="BX59" s="385"/>
      <c r="BY59" s="385"/>
      <c r="BZ59" s="385"/>
      <c r="CA59" s="385"/>
      <c r="CB59" s="385"/>
      <c r="CC59" s="385"/>
      <c r="CD59" s="385"/>
      <c r="CE59" s="385"/>
      <c r="CF59" s="385"/>
      <c r="CG59" s="385"/>
      <c r="CH59" s="385"/>
      <c r="CI59" s="385"/>
      <c r="CJ59" s="385"/>
      <c r="CK59" s="385"/>
      <c r="CL59" s="385"/>
      <c r="CM59" s="385"/>
      <c r="CN59" s="385"/>
      <c r="CO59" s="385"/>
      <c r="CP59" s="385"/>
      <c r="CQ59" s="385"/>
      <c r="CR59" s="385"/>
      <c r="CS59" s="385"/>
      <c r="CT59" s="385"/>
      <c r="CU59" s="385"/>
      <c r="CV59" s="385"/>
      <c r="CW59" s="385"/>
      <c r="CX59" s="385"/>
      <c r="CY59" s="385"/>
      <c r="CZ59" s="385"/>
      <c r="DA59" s="385"/>
      <c r="DB59" s="385"/>
      <c r="DC59" s="385"/>
      <c r="DD59" s="385"/>
      <c r="DE59" s="385"/>
      <c r="DF59" s="385"/>
      <c r="DG59" s="385"/>
      <c r="DH59" s="385"/>
      <c r="DI59" s="385"/>
      <c r="DJ59" s="385"/>
      <c r="DK59" s="385"/>
      <c r="DL59" s="385"/>
    </row>
    <row r="60" spans="1:116" s="386" customFormat="1" x14ac:dyDescent="0.6">
      <c r="A60" s="364" t="s">
        <v>406</v>
      </c>
      <c r="B60" s="365">
        <v>1</v>
      </c>
      <c r="C60" s="365" t="s">
        <v>7</v>
      </c>
      <c r="D60" s="387">
        <v>4000</v>
      </c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88" t="s">
        <v>402</v>
      </c>
      <c r="R60" s="385"/>
      <c r="S60" s="385"/>
      <c r="T60" s="385"/>
      <c r="U60" s="385"/>
      <c r="V60" s="385"/>
      <c r="W60" s="385"/>
      <c r="X60" s="385"/>
      <c r="Y60" s="385"/>
      <c r="Z60" s="385"/>
      <c r="AA60" s="385"/>
      <c r="AB60" s="385"/>
      <c r="AC60" s="385"/>
      <c r="AD60" s="385"/>
      <c r="AE60" s="385"/>
      <c r="AF60" s="385"/>
      <c r="AG60" s="385"/>
      <c r="AH60" s="385"/>
      <c r="AI60" s="385"/>
      <c r="AJ60" s="385"/>
      <c r="AK60" s="385"/>
      <c r="AL60" s="385"/>
      <c r="AM60" s="385"/>
      <c r="AN60" s="385"/>
      <c r="AO60" s="385"/>
      <c r="AP60" s="385"/>
      <c r="AQ60" s="385"/>
      <c r="AR60" s="385"/>
      <c r="AS60" s="385"/>
      <c r="AT60" s="385"/>
      <c r="AU60" s="385"/>
      <c r="AV60" s="385"/>
      <c r="AW60" s="385"/>
      <c r="AX60" s="385"/>
      <c r="AY60" s="385"/>
      <c r="AZ60" s="385"/>
      <c r="BA60" s="385"/>
      <c r="BB60" s="385"/>
      <c r="BC60" s="385"/>
      <c r="BD60" s="385"/>
      <c r="BE60" s="385"/>
      <c r="BF60" s="385"/>
      <c r="BG60" s="385"/>
      <c r="BH60" s="385"/>
      <c r="BI60" s="385"/>
      <c r="BJ60" s="385"/>
      <c r="BK60" s="385"/>
      <c r="BL60" s="385"/>
      <c r="BM60" s="385"/>
      <c r="BN60" s="385"/>
      <c r="BO60" s="385"/>
      <c r="BP60" s="385"/>
      <c r="BQ60" s="385"/>
      <c r="BR60" s="385"/>
      <c r="BS60" s="385"/>
      <c r="BT60" s="385"/>
      <c r="BU60" s="385"/>
      <c r="BV60" s="385"/>
      <c r="BW60" s="385"/>
      <c r="BX60" s="385"/>
      <c r="BY60" s="385"/>
      <c r="BZ60" s="385"/>
      <c r="CA60" s="385"/>
      <c r="CB60" s="385"/>
      <c r="CC60" s="385"/>
      <c r="CD60" s="385"/>
      <c r="CE60" s="385"/>
      <c r="CF60" s="385"/>
      <c r="CG60" s="385"/>
      <c r="CH60" s="385"/>
      <c r="CI60" s="385"/>
      <c r="CJ60" s="385"/>
      <c r="CK60" s="385"/>
      <c r="CL60" s="385"/>
      <c r="CM60" s="385"/>
      <c r="CN60" s="385"/>
      <c r="CO60" s="385"/>
      <c r="CP60" s="385"/>
      <c r="CQ60" s="385"/>
      <c r="CR60" s="385"/>
      <c r="CS60" s="385"/>
      <c r="CT60" s="385"/>
      <c r="CU60" s="385"/>
      <c r="CV60" s="385"/>
      <c r="CW60" s="385"/>
      <c r="CX60" s="385"/>
      <c r="CY60" s="385"/>
      <c r="CZ60" s="385"/>
      <c r="DA60" s="385"/>
      <c r="DB60" s="385"/>
      <c r="DC60" s="385"/>
      <c r="DD60" s="385"/>
      <c r="DE60" s="385"/>
      <c r="DF60" s="385"/>
      <c r="DG60" s="385"/>
      <c r="DH60" s="385"/>
      <c r="DI60" s="385"/>
      <c r="DJ60" s="385"/>
      <c r="DK60" s="385"/>
      <c r="DL60" s="385"/>
    </row>
    <row r="61" spans="1:116" s="386" customFormat="1" x14ac:dyDescent="0.6">
      <c r="A61" s="364" t="s">
        <v>407</v>
      </c>
      <c r="B61" s="365">
        <v>1</v>
      </c>
      <c r="C61" s="365" t="s">
        <v>7</v>
      </c>
      <c r="D61" s="387">
        <v>10000</v>
      </c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/>
      <c r="Q61" s="388"/>
      <c r="R61" s="385"/>
      <c r="S61" s="385"/>
      <c r="T61" s="385"/>
      <c r="U61" s="385"/>
      <c r="V61" s="385"/>
      <c r="W61" s="385"/>
      <c r="X61" s="385"/>
      <c r="Y61" s="385"/>
      <c r="Z61" s="385"/>
      <c r="AA61" s="385"/>
      <c r="AB61" s="385"/>
      <c r="AC61" s="385"/>
      <c r="AD61" s="385"/>
      <c r="AE61" s="385"/>
      <c r="AF61" s="385"/>
      <c r="AG61" s="385"/>
      <c r="AH61" s="385"/>
      <c r="AI61" s="385"/>
      <c r="AJ61" s="385"/>
      <c r="AK61" s="385"/>
      <c r="AL61" s="385"/>
      <c r="AM61" s="385"/>
      <c r="AN61" s="385"/>
      <c r="AO61" s="385"/>
      <c r="AP61" s="385"/>
      <c r="AQ61" s="385"/>
      <c r="AR61" s="385"/>
      <c r="AS61" s="385"/>
      <c r="AT61" s="385"/>
      <c r="AU61" s="385"/>
      <c r="AV61" s="385"/>
      <c r="AW61" s="385"/>
      <c r="AX61" s="385"/>
      <c r="AY61" s="385"/>
      <c r="AZ61" s="385"/>
      <c r="BA61" s="385"/>
      <c r="BB61" s="385"/>
      <c r="BC61" s="385"/>
      <c r="BD61" s="385"/>
      <c r="BE61" s="385"/>
      <c r="BF61" s="385"/>
      <c r="BG61" s="385"/>
      <c r="BH61" s="385"/>
      <c r="BI61" s="385"/>
      <c r="BJ61" s="385"/>
      <c r="BK61" s="385"/>
      <c r="BL61" s="385"/>
      <c r="BM61" s="385"/>
      <c r="BN61" s="385"/>
      <c r="BO61" s="385"/>
      <c r="BP61" s="385"/>
      <c r="BQ61" s="385"/>
      <c r="BR61" s="385"/>
      <c r="BS61" s="385"/>
      <c r="BT61" s="385"/>
      <c r="BU61" s="385"/>
      <c r="BV61" s="385"/>
      <c r="BW61" s="385"/>
      <c r="BX61" s="385"/>
      <c r="BY61" s="385"/>
      <c r="BZ61" s="385"/>
      <c r="CA61" s="385"/>
      <c r="CB61" s="385"/>
      <c r="CC61" s="385"/>
      <c r="CD61" s="385"/>
      <c r="CE61" s="385"/>
      <c r="CF61" s="385"/>
      <c r="CG61" s="385"/>
      <c r="CH61" s="385"/>
      <c r="CI61" s="385"/>
      <c r="CJ61" s="385"/>
      <c r="CK61" s="385"/>
      <c r="CL61" s="385"/>
      <c r="CM61" s="385"/>
      <c r="CN61" s="385"/>
      <c r="CO61" s="385"/>
      <c r="CP61" s="385"/>
      <c r="CQ61" s="385"/>
      <c r="CR61" s="385"/>
      <c r="CS61" s="385"/>
      <c r="CT61" s="385"/>
      <c r="CU61" s="385"/>
      <c r="CV61" s="385"/>
      <c r="CW61" s="385"/>
      <c r="CX61" s="385"/>
      <c r="CY61" s="385"/>
      <c r="CZ61" s="385"/>
      <c r="DA61" s="385"/>
      <c r="DB61" s="385"/>
      <c r="DC61" s="385"/>
      <c r="DD61" s="385"/>
      <c r="DE61" s="385"/>
      <c r="DF61" s="385"/>
      <c r="DG61" s="385"/>
      <c r="DH61" s="385"/>
      <c r="DI61" s="385"/>
      <c r="DJ61" s="385"/>
      <c r="DK61" s="385"/>
      <c r="DL61" s="385"/>
    </row>
    <row r="62" spans="1:116" s="386" customFormat="1" x14ac:dyDescent="0.6">
      <c r="A62" s="364" t="s">
        <v>408</v>
      </c>
      <c r="B62" s="365">
        <v>9</v>
      </c>
      <c r="C62" s="365" t="s">
        <v>7</v>
      </c>
      <c r="D62" s="387">
        <v>45000</v>
      </c>
      <c r="E62" s="367"/>
      <c r="F62" s="367"/>
      <c r="G62" s="367"/>
      <c r="H62" s="367"/>
      <c r="I62" s="367"/>
      <c r="J62" s="367"/>
      <c r="K62" s="367"/>
      <c r="L62" s="367"/>
      <c r="M62" s="367"/>
      <c r="N62" s="367"/>
      <c r="O62" s="367"/>
      <c r="P62" s="367"/>
      <c r="Q62" s="388" t="s">
        <v>409</v>
      </c>
      <c r="R62" s="385"/>
      <c r="S62" s="385"/>
      <c r="T62" s="385"/>
      <c r="U62" s="385"/>
      <c r="V62" s="385"/>
      <c r="W62" s="385"/>
      <c r="X62" s="385"/>
      <c r="Y62" s="385"/>
      <c r="Z62" s="385"/>
      <c r="AA62" s="385"/>
      <c r="AB62" s="385"/>
      <c r="AC62" s="385"/>
      <c r="AD62" s="385"/>
      <c r="AE62" s="385"/>
      <c r="AF62" s="385"/>
      <c r="AG62" s="385"/>
      <c r="AH62" s="385"/>
      <c r="AI62" s="385"/>
      <c r="AJ62" s="385"/>
      <c r="AK62" s="385"/>
      <c r="AL62" s="385"/>
      <c r="AM62" s="385"/>
      <c r="AN62" s="385"/>
      <c r="AO62" s="385"/>
      <c r="AP62" s="385"/>
      <c r="AQ62" s="385"/>
      <c r="AR62" s="385"/>
      <c r="AS62" s="385"/>
      <c r="AT62" s="385"/>
      <c r="AU62" s="385"/>
      <c r="AV62" s="385"/>
      <c r="AW62" s="385"/>
      <c r="AX62" s="385"/>
      <c r="AY62" s="385"/>
      <c r="AZ62" s="385"/>
      <c r="BA62" s="385"/>
      <c r="BB62" s="385"/>
      <c r="BC62" s="385"/>
      <c r="BD62" s="385"/>
      <c r="BE62" s="385"/>
      <c r="BF62" s="385"/>
      <c r="BG62" s="385"/>
      <c r="BH62" s="385"/>
      <c r="BI62" s="385"/>
      <c r="BJ62" s="385"/>
      <c r="BK62" s="385"/>
      <c r="BL62" s="385"/>
      <c r="BM62" s="385"/>
      <c r="BN62" s="385"/>
      <c r="BO62" s="385"/>
      <c r="BP62" s="385"/>
      <c r="BQ62" s="385"/>
      <c r="BR62" s="385"/>
      <c r="BS62" s="385"/>
      <c r="BT62" s="385"/>
      <c r="BU62" s="385"/>
      <c r="BV62" s="385"/>
      <c r="BW62" s="385"/>
      <c r="BX62" s="385"/>
      <c r="BY62" s="385"/>
      <c r="BZ62" s="385"/>
      <c r="CA62" s="385"/>
      <c r="CB62" s="385"/>
      <c r="CC62" s="385"/>
      <c r="CD62" s="385"/>
      <c r="CE62" s="385"/>
      <c r="CF62" s="385"/>
      <c r="CG62" s="385"/>
      <c r="CH62" s="385"/>
      <c r="CI62" s="385"/>
      <c r="CJ62" s="385"/>
      <c r="CK62" s="385"/>
      <c r="CL62" s="385"/>
      <c r="CM62" s="385"/>
      <c r="CN62" s="385"/>
      <c r="CO62" s="385"/>
      <c r="CP62" s="385"/>
      <c r="CQ62" s="385"/>
      <c r="CR62" s="385"/>
      <c r="CS62" s="385"/>
      <c r="CT62" s="385"/>
      <c r="CU62" s="385"/>
      <c r="CV62" s="385"/>
      <c r="CW62" s="385"/>
      <c r="CX62" s="385"/>
      <c r="CY62" s="385"/>
      <c r="CZ62" s="385"/>
      <c r="DA62" s="385"/>
      <c r="DB62" s="385"/>
      <c r="DC62" s="385"/>
      <c r="DD62" s="385"/>
      <c r="DE62" s="385"/>
      <c r="DF62" s="385"/>
      <c r="DG62" s="385"/>
      <c r="DH62" s="385"/>
      <c r="DI62" s="385"/>
      <c r="DJ62" s="385"/>
      <c r="DK62" s="385"/>
      <c r="DL62" s="385"/>
    </row>
    <row r="63" spans="1:116" s="386" customFormat="1" ht="42" x14ac:dyDescent="0.6">
      <c r="A63" s="389" t="s">
        <v>410</v>
      </c>
      <c r="B63" s="365">
        <v>6</v>
      </c>
      <c r="C63" s="365" t="s">
        <v>7</v>
      </c>
      <c r="D63" s="387">
        <v>36000</v>
      </c>
      <c r="E63" s="367"/>
      <c r="F63" s="367"/>
      <c r="G63" s="367"/>
      <c r="H63" s="367"/>
      <c r="I63" s="367"/>
      <c r="J63" s="367"/>
      <c r="K63" s="367"/>
      <c r="L63" s="367"/>
      <c r="M63" s="367"/>
      <c r="N63" s="367"/>
      <c r="O63" s="367"/>
      <c r="P63" s="367"/>
      <c r="Q63" s="388" t="s">
        <v>409</v>
      </c>
      <c r="R63" s="385"/>
      <c r="S63" s="385"/>
      <c r="T63" s="385"/>
      <c r="U63" s="385"/>
      <c r="V63" s="385"/>
      <c r="W63" s="385"/>
      <c r="X63" s="385"/>
      <c r="Y63" s="385"/>
      <c r="Z63" s="385"/>
      <c r="AA63" s="385"/>
      <c r="AB63" s="385"/>
      <c r="AC63" s="385"/>
      <c r="AD63" s="385"/>
      <c r="AE63" s="385"/>
      <c r="AF63" s="385"/>
      <c r="AG63" s="385"/>
      <c r="AH63" s="385"/>
      <c r="AI63" s="385"/>
      <c r="AJ63" s="385"/>
      <c r="AK63" s="385"/>
      <c r="AL63" s="385"/>
      <c r="AM63" s="385"/>
      <c r="AN63" s="385"/>
      <c r="AO63" s="385"/>
      <c r="AP63" s="385"/>
      <c r="AQ63" s="385"/>
      <c r="AR63" s="385"/>
      <c r="AS63" s="385"/>
      <c r="AT63" s="385"/>
      <c r="AU63" s="385"/>
      <c r="AV63" s="385"/>
      <c r="AW63" s="385"/>
      <c r="AX63" s="385"/>
      <c r="AY63" s="385"/>
      <c r="AZ63" s="385"/>
      <c r="BA63" s="385"/>
      <c r="BB63" s="385"/>
      <c r="BC63" s="385"/>
      <c r="BD63" s="385"/>
      <c r="BE63" s="385"/>
      <c r="BF63" s="385"/>
      <c r="BG63" s="385"/>
      <c r="BH63" s="385"/>
      <c r="BI63" s="385"/>
      <c r="BJ63" s="385"/>
      <c r="BK63" s="385"/>
      <c r="BL63" s="385"/>
      <c r="BM63" s="385"/>
      <c r="BN63" s="385"/>
      <c r="BO63" s="385"/>
      <c r="BP63" s="385"/>
      <c r="BQ63" s="385"/>
      <c r="BR63" s="385"/>
      <c r="BS63" s="385"/>
      <c r="BT63" s="385"/>
      <c r="BU63" s="385"/>
      <c r="BV63" s="385"/>
      <c r="BW63" s="385"/>
      <c r="BX63" s="385"/>
      <c r="BY63" s="385"/>
      <c r="BZ63" s="385"/>
      <c r="CA63" s="385"/>
      <c r="CB63" s="385"/>
      <c r="CC63" s="385"/>
      <c r="CD63" s="385"/>
      <c r="CE63" s="385"/>
      <c r="CF63" s="385"/>
      <c r="CG63" s="385"/>
      <c r="CH63" s="385"/>
      <c r="CI63" s="385"/>
      <c r="CJ63" s="385"/>
      <c r="CK63" s="385"/>
      <c r="CL63" s="385"/>
      <c r="CM63" s="385"/>
      <c r="CN63" s="385"/>
      <c r="CO63" s="385"/>
      <c r="CP63" s="385"/>
      <c r="CQ63" s="385"/>
      <c r="CR63" s="385"/>
      <c r="CS63" s="385"/>
      <c r="CT63" s="385"/>
      <c r="CU63" s="385"/>
      <c r="CV63" s="385"/>
      <c r="CW63" s="385"/>
      <c r="CX63" s="385"/>
      <c r="CY63" s="385"/>
      <c r="CZ63" s="385"/>
      <c r="DA63" s="385"/>
      <c r="DB63" s="385"/>
      <c r="DC63" s="385"/>
      <c r="DD63" s="385"/>
      <c r="DE63" s="385"/>
      <c r="DF63" s="385"/>
      <c r="DG63" s="385"/>
      <c r="DH63" s="385"/>
      <c r="DI63" s="385"/>
      <c r="DJ63" s="385"/>
      <c r="DK63" s="385"/>
      <c r="DL63" s="385"/>
    </row>
    <row r="64" spans="1:116" s="386" customFormat="1" x14ac:dyDescent="0.6">
      <c r="A64" s="389" t="s">
        <v>411</v>
      </c>
      <c r="B64" s="365">
        <v>1</v>
      </c>
      <c r="C64" s="365" t="s">
        <v>412</v>
      </c>
      <c r="D64" s="387">
        <v>9600</v>
      </c>
      <c r="E64" s="367"/>
      <c r="F64" s="367"/>
      <c r="G64" s="367"/>
      <c r="H64" s="367"/>
      <c r="I64" s="367"/>
      <c r="J64" s="367"/>
      <c r="K64" s="367"/>
      <c r="L64" s="367"/>
      <c r="M64" s="367"/>
      <c r="N64" s="367"/>
      <c r="O64" s="367"/>
      <c r="P64" s="367"/>
      <c r="Q64" s="388" t="s">
        <v>409</v>
      </c>
      <c r="R64" s="385"/>
      <c r="S64" s="385"/>
      <c r="T64" s="385"/>
      <c r="U64" s="385"/>
      <c r="V64" s="385"/>
      <c r="W64" s="385"/>
      <c r="X64" s="385"/>
      <c r="Y64" s="385"/>
      <c r="Z64" s="385"/>
      <c r="AA64" s="385"/>
      <c r="AB64" s="385"/>
      <c r="AC64" s="385"/>
      <c r="AD64" s="385"/>
      <c r="AE64" s="385"/>
      <c r="AF64" s="385"/>
      <c r="AG64" s="385"/>
      <c r="AH64" s="385"/>
      <c r="AI64" s="385"/>
      <c r="AJ64" s="385"/>
      <c r="AK64" s="385"/>
      <c r="AL64" s="385"/>
      <c r="AM64" s="385"/>
      <c r="AN64" s="385"/>
      <c r="AO64" s="385"/>
      <c r="AP64" s="385"/>
      <c r="AQ64" s="385"/>
      <c r="AR64" s="385"/>
      <c r="AS64" s="385"/>
      <c r="AT64" s="385"/>
      <c r="AU64" s="385"/>
      <c r="AV64" s="385"/>
      <c r="AW64" s="385"/>
      <c r="AX64" s="385"/>
      <c r="AY64" s="385"/>
      <c r="AZ64" s="385"/>
      <c r="BA64" s="385"/>
      <c r="BB64" s="385"/>
      <c r="BC64" s="385"/>
      <c r="BD64" s="385"/>
      <c r="BE64" s="385"/>
      <c r="BF64" s="385"/>
      <c r="BG64" s="385"/>
      <c r="BH64" s="385"/>
      <c r="BI64" s="385"/>
      <c r="BJ64" s="385"/>
      <c r="BK64" s="385"/>
      <c r="BL64" s="385"/>
      <c r="BM64" s="385"/>
      <c r="BN64" s="385"/>
      <c r="BO64" s="385"/>
      <c r="BP64" s="385"/>
      <c r="BQ64" s="385"/>
      <c r="BR64" s="385"/>
      <c r="BS64" s="385"/>
      <c r="BT64" s="385"/>
      <c r="BU64" s="385"/>
      <c r="BV64" s="385"/>
      <c r="BW64" s="385"/>
      <c r="BX64" s="385"/>
      <c r="BY64" s="385"/>
      <c r="BZ64" s="385"/>
      <c r="CA64" s="385"/>
      <c r="CB64" s="385"/>
      <c r="CC64" s="385"/>
      <c r="CD64" s="385"/>
      <c r="CE64" s="385"/>
      <c r="CF64" s="385"/>
      <c r="CG64" s="385"/>
      <c r="CH64" s="385"/>
      <c r="CI64" s="385"/>
      <c r="CJ64" s="385"/>
      <c r="CK64" s="385"/>
      <c r="CL64" s="385"/>
      <c r="CM64" s="385"/>
      <c r="CN64" s="385"/>
      <c r="CO64" s="385"/>
      <c r="CP64" s="385"/>
      <c r="CQ64" s="385"/>
      <c r="CR64" s="385"/>
      <c r="CS64" s="385"/>
      <c r="CT64" s="385"/>
      <c r="CU64" s="385"/>
      <c r="CV64" s="385"/>
      <c r="CW64" s="385"/>
      <c r="CX64" s="385"/>
      <c r="CY64" s="385"/>
      <c r="CZ64" s="385"/>
      <c r="DA64" s="385"/>
      <c r="DB64" s="385"/>
      <c r="DC64" s="385"/>
      <c r="DD64" s="385"/>
      <c r="DE64" s="385"/>
      <c r="DF64" s="385"/>
      <c r="DG64" s="385"/>
      <c r="DH64" s="385"/>
      <c r="DI64" s="385"/>
      <c r="DJ64" s="385"/>
      <c r="DK64" s="385"/>
      <c r="DL64" s="385"/>
    </row>
    <row r="65" spans="1:116" s="386" customFormat="1" x14ac:dyDescent="0.6">
      <c r="A65" s="138" t="s">
        <v>413</v>
      </c>
      <c r="B65" s="365">
        <v>12</v>
      </c>
      <c r="C65" s="365" t="s">
        <v>21</v>
      </c>
      <c r="D65" s="387">
        <v>4800</v>
      </c>
      <c r="E65" s="367"/>
      <c r="F65" s="367"/>
      <c r="G65" s="367"/>
      <c r="H65" s="367"/>
      <c r="I65" s="367"/>
      <c r="J65" s="367"/>
      <c r="K65" s="367"/>
      <c r="L65" s="367"/>
      <c r="M65" s="367"/>
      <c r="N65" s="367"/>
      <c r="O65" s="367"/>
      <c r="P65" s="367"/>
      <c r="Q65" s="388" t="s">
        <v>409</v>
      </c>
      <c r="R65" s="385"/>
      <c r="S65" s="385"/>
      <c r="T65" s="385"/>
      <c r="U65" s="385"/>
      <c r="V65" s="385"/>
      <c r="W65" s="385"/>
      <c r="X65" s="385"/>
      <c r="Y65" s="385"/>
      <c r="Z65" s="385"/>
      <c r="AA65" s="385"/>
      <c r="AB65" s="385"/>
      <c r="AC65" s="385"/>
      <c r="AD65" s="385"/>
      <c r="AE65" s="385"/>
      <c r="AF65" s="385"/>
      <c r="AG65" s="385"/>
      <c r="AH65" s="385"/>
      <c r="AI65" s="385"/>
      <c r="AJ65" s="385"/>
      <c r="AK65" s="385"/>
      <c r="AL65" s="385"/>
      <c r="AM65" s="385"/>
      <c r="AN65" s="385"/>
      <c r="AO65" s="385"/>
      <c r="AP65" s="385"/>
      <c r="AQ65" s="385"/>
      <c r="AR65" s="385"/>
      <c r="AS65" s="385"/>
      <c r="AT65" s="385"/>
      <c r="AU65" s="385"/>
      <c r="AV65" s="385"/>
      <c r="AW65" s="385"/>
      <c r="AX65" s="385"/>
      <c r="AY65" s="385"/>
      <c r="AZ65" s="385"/>
      <c r="BA65" s="385"/>
      <c r="BB65" s="385"/>
      <c r="BC65" s="385"/>
      <c r="BD65" s="385"/>
      <c r="BE65" s="385"/>
      <c r="BF65" s="385"/>
      <c r="BG65" s="385"/>
      <c r="BH65" s="385"/>
      <c r="BI65" s="385"/>
      <c r="BJ65" s="385"/>
      <c r="BK65" s="385"/>
      <c r="BL65" s="385"/>
      <c r="BM65" s="385"/>
      <c r="BN65" s="385"/>
      <c r="BO65" s="385"/>
      <c r="BP65" s="385"/>
      <c r="BQ65" s="385"/>
      <c r="BR65" s="385"/>
      <c r="BS65" s="385"/>
      <c r="BT65" s="385"/>
      <c r="BU65" s="385"/>
      <c r="BV65" s="385"/>
      <c r="BW65" s="385"/>
      <c r="BX65" s="385"/>
      <c r="BY65" s="385"/>
      <c r="BZ65" s="385"/>
      <c r="CA65" s="385"/>
      <c r="CB65" s="385"/>
      <c r="CC65" s="385"/>
      <c r="CD65" s="385"/>
      <c r="CE65" s="385"/>
      <c r="CF65" s="385"/>
      <c r="CG65" s="385"/>
      <c r="CH65" s="385"/>
      <c r="CI65" s="385"/>
      <c r="CJ65" s="385"/>
      <c r="CK65" s="385"/>
      <c r="CL65" s="385"/>
      <c r="CM65" s="385"/>
      <c r="CN65" s="385"/>
      <c r="CO65" s="385"/>
      <c r="CP65" s="385"/>
      <c r="CQ65" s="385"/>
      <c r="CR65" s="385"/>
      <c r="CS65" s="385"/>
      <c r="CT65" s="385"/>
      <c r="CU65" s="385"/>
      <c r="CV65" s="385"/>
      <c r="CW65" s="385"/>
      <c r="CX65" s="385"/>
      <c r="CY65" s="385"/>
      <c r="CZ65" s="385"/>
      <c r="DA65" s="385"/>
      <c r="DB65" s="385"/>
      <c r="DC65" s="385"/>
      <c r="DD65" s="385"/>
      <c r="DE65" s="385"/>
      <c r="DF65" s="385"/>
      <c r="DG65" s="385"/>
      <c r="DH65" s="385"/>
      <c r="DI65" s="385"/>
      <c r="DJ65" s="385"/>
      <c r="DK65" s="385"/>
      <c r="DL65" s="385"/>
    </row>
    <row r="66" spans="1:116" s="386" customFormat="1" x14ac:dyDescent="0.6">
      <c r="A66" s="138" t="s">
        <v>414</v>
      </c>
      <c r="B66" s="365">
        <v>3</v>
      </c>
      <c r="C66" s="365" t="s">
        <v>7</v>
      </c>
      <c r="D66" s="387">
        <v>21000</v>
      </c>
      <c r="E66" s="367"/>
      <c r="F66" s="367"/>
      <c r="G66" s="367"/>
      <c r="H66" s="367"/>
      <c r="I66" s="367"/>
      <c r="J66" s="367"/>
      <c r="K66" s="367"/>
      <c r="L66" s="367"/>
      <c r="M66" s="367"/>
      <c r="N66" s="367"/>
      <c r="O66" s="367"/>
      <c r="P66" s="367"/>
      <c r="Q66" s="388" t="s">
        <v>409</v>
      </c>
      <c r="R66" s="385"/>
      <c r="S66" s="385"/>
      <c r="T66" s="385"/>
      <c r="U66" s="385"/>
      <c r="V66" s="385"/>
      <c r="W66" s="385"/>
      <c r="X66" s="385"/>
      <c r="Y66" s="385"/>
      <c r="Z66" s="385"/>
      <c r="AA66" s="385"/>
      <c r="AB66" s="385"/>
      <c r="AC66" s="385"/>
      <c r="AD66" s="385"/>
      <c r="AE66" s="385"/>
      <c r="AF66" s="385"/>
      <c r="AG66" s="385"/>
      <c r="AH66" s="385"/>
      <c r="AI66" s="385"/>
      <c r="AJ66" s="385"/>
      <c r="AK66" s="385"/>
      <c r="AL66" s="385"/>
      <c r="AM66" s="385"/>
      <c r="AN66" s="385"/>
      <c r="AO66" s="385"/>
      <c r="AP66" s="385"/>
      <c r="AQ66" s="385"/>
      <c r="AR66" s="385"/>
      <c r="AS66" s="385"/>
      <c r="AT66" s="385"/>
      <c r="AU66" s="385"/>
      <c r="AV66" s="385"/>
      <c r="AW66" s="385"/>
      <c r="AX66" s="385"/>
      <c r="AY66" s="385"/>
      <c r="AZ66" s="385"/>
      <c r="BA66" s="385"/>
      <c r="BB66" s="385"/>
      <c r="BC66" s="385"/>
      <c r="BD66" s="385"/>
      <c r="BE66" s="385"/>
      <c r="BF66" s="385"/>
      <c r="BG66" s="385"/>
      <c r="BH66" s="385"/>
      <c r="BI66" s="385"/>
      <c r="BJ66" s="385"/>
      <c r="BK66" s="385"/>
      <c r="BL66" s="385"/>
      <c r="BM66" s="385"/>
      <c r="BN66" s="385"/>
      <c r="BO66" s="385"/>
      <c r="BP66" s="385"/>
      <c r="BQ66" s="385"/>
      <c r="BR66" s="385"/>
      <c r="BS66" s="385"/>
      <c r="BT66" s="385"/>
      <c r="BU66" s="385"/>
      <c r="BV66" s="385"/>
      <c r="BW66" s="385"/>
      <c r="BX66" s="385"/>
      <c r="BY66" s="385"/>
      <c r="BZ66" s="385"/>
      <c r="CA66" s="385"/>
      <c r="CB66" s="385"/>
      <c r="CC66" s="385"/>
      <c r="CD66" s="385"/>
      <c r="CE66" s="385"/>
      <c r="CF66" s="385"/>
      <c r="CG66" s="385"/>
      <c r="CH66" s="385"/>
      <c r="CI66" s="385"/>
      <c r="CJ66" s="385"/>
      <c r="CK66" s="385"/>
      <c r="CL66" s="385"/>
      <c r="CM66" s="385"/>
      <c r="CN66" s="385"/>
      <c r="CO66" s="385"/>
      <c r="CP66" s="385"/>
      <c r="CQ66" s="385"/>
      <c r="CR66" s="385"/>
      <c r="CS66" s="385"/>
      <c r="CT66" s="385"/>
      <c r="CU66" s="385"/>
      <c r="CV66" s="385"/>
      <c r="CW66" s="385"/>
      <c r="CX66" s="385"/>
      <c r="CY66" s="385"/>
      <c r="CZ66" s="385"/>
      <c r="DA66" s="385"/>
      <c r="DB66" s="385"/>
      <c r="DC66" s="385"/>
      <c r="DD66" s="385"/>
      <c r="DE66" s="385"/>
      <c r="DF66" s="385"/>
      <c r="DG66" s="385"/>
      <c r="DH66" s="385"/>
      <c r="DI66" s="385"/>
      <c r="DJ66" s="385"/>
      <c r="DK66" s="385"/>
      <c r="DL66" s="385"/>
    </row>
    <row r="67" spans="1:116" s="386" customFormat="1" x14ac:dyDescent="0.6">
      <c r="A67" s="138" t="s">
        <v>415</v>
      </c>
      <c r="B67" s="365">
        <v>3</v>
      </c>
      <c r="C67" s="365" t="s">
        <v>7</v>
      </c>
      <c r="D67" s="387">
        <v>12000</v>
      </c>
      <c r="E67" s="367"/>
      <c r="F67" s="367"/>
      <c r="G67" s="367"/>
      <c r="H67" s="367"/>
      <c r="I67" s="367"/>
      <c r="J67" s="367"/>
      <c r="K67" s="367"/>
      <c r="L67" s="367"/>
      <c r="M67" s="367"/>
      <c r="N67" s="367"/>
      <c r="O67" s="367"/>
      <c r="P67" s="367"/>
      <c r="Q67" s="388" t="s">
        <v>409</v>
      </c>
      <c r="R67" s="385"/>
      <c r="S67" s="385"/>
      <c r="T67" s="385"/>
      <c r="U67" s="385"/>
      <c r="V67" s="385"/>
      <c r="W67" s="385"/>
      <c r="X67" s="385"/>
      <c r="Y67" s="385"/>
      <c r="Z67" s="385"/>
      <c r="AA67" s="385"/>
      <c r="AB67" s="385"/>
      <c r="AC67" s="385"/>
      <c r="AD67" s="385"/>
      <c r="AE67" s="385"/>
      <c r="AF67" s="385"/>
      <c r="AG67" s="385"/>
      <c r="AH67" s="385"/>
      <c r="AI67" s="385"/>
      <c r="AJ67" s="385"/>
      <c r="AK67" s="385"/>
      <c r="AL67" s="385"/>
      <c r="AM67" s="385"/>
      <c r="AN67" s="385"/>
      <c r="AO67" s="385"/>
      <c r="AP67" s="385"/>
      <c r="AQ67" s="385"/>
      <c r="AR67" s="385"/>
      <c r="AS67" s="385"/>
      <c r="AT67" s="385"/>
      <c r="AU67" s="385"/>
      <c r="AV67" s="385"/>
      <c r="AW67" s="385"/>
      <c r="AX67" s="385"/>
      <c r="AY67" s="385"/>
      <c r="AZ67" s="385"/>
      <c r="BA67" s="385"/>
      <c r="BB67" s="385"/>
      <c r="BC67" s="385"/>
      <c r="BD67" s="385"/>
      <c r="BE67" s="385"/>
      <c r="BF67" s="385"/>
      <c r="BG67" s="385"/>
      <c r="BH67" s="385"/>
      <c r="BI67" s="385"/>
      <c r="BJ67" s="385"/>
      <c r="BK67" s="385"/>
      <c r="BL67" s="385"/>
      <c r="BM67" s="385"/>
      <c r="BN67" s="385"/>
      <c r="BO67" s="385"/>
      <c r="BP67" s="385"/>
      <c r="BQ67" s="385"/>
      <c r="BR67" s="385"/>
      <c r="BS67" s="385"/>
      <c r="BT67" s="385"/>
      <c r="BU67" s="385"/>
      <c r="BV67" s="385"/>
      <c r="BW67" s="385"/>
      <c r="BX67" s="385"/>
      <c r="BY67" s="385"/>
      <c r="BZ67" s="385"/>
      <c r="CA67" s="385"/>
      <c r="CB67" s="385"/>
      <c r="CC67" s="385"/>
      <c r="CD67" s="385"/>
      <c r="CE67" s="385"/>
      <c r="CF67" s="385"/>
      <c r="CG67" s="385"/>
      <c r="CH67" s="385"/>
      <c r="CI67" s="385"/>
      <c r="CJ67" s="385"/>
      <c r="CK67" s="385"/>
      <c r="CL67" s="385"/>
      <c r="CM67" s="385"/>
      <c r="CN67" s="385"/>
      <c r="CO67" s="385"/>
      <c r="CP67" s="385"/>
      <c r="CQ67" s="385"/>
      <c r="CR67" s="385"/>
      <c r="CS67" s="385"/>
      <c r="CT67" s="385"/>
      <c r="CU67" s="385"/>
      <c r="CV67" s="385"/>
      <c r="CW67" s="385"/>
      <c r="CX67" s="385"/>
      <c r="CY67" s="385"/>
      <c r="CZ67" s="385"/>
      <c r="DA67" s="385"/>
      <c r="DB67" s="385"/>
      <c r="DC67" s="385"/>
      <c r="DD67" s="385"/>
      <c r="DE67" s="385"/>
      <c r="DF67" s="385"/>
      <c r="DG67" s="385"/>
      <c r="DH67" s="385"/>
      <c r="DI67" s="385"/>
      <c r="DJ67" s="385"/>
      <c r="DK67" s="385"/>
      <c r="DL67" s="385"/>
    </row>
    <row r="68" spans="1:116" s="386" customFormat="1" x14ac:dyDescent="0.6">
      <c r="A68" s="138" t="s">
        <v>416</v>
      </c>
      <c r="B68" s="365">
        <v>200</v>
      </c>
      <c r="C68" s="365" t="s">
        <v>21</v>
      </c>
      <c r="D68" s="387">
        <v>320000</v>
      </c>
      <c r="E68" s="367"/>
      <c r="F68" s="367"/>
      <c r="G68" s="367"/>
      <c r="H68" s="367"/>
      <c r="I68" s="367"/>
      <c r="J68" s="367"/>
      <c r="K68" s="367"/>
      <c r="L68" s="367"/>
      <c r="M68" s="367"/>
      <c r="N68" s="367"/>
      <c r="O68" s="367"/>
      <c r="P68" s="367"/>
      <c r="Q68" s="388" t="s">
        <v>409</v>
      </c>
      <c r="R68" s="385"/>
      <c r="S68" s="385"/>
      <c r="T68" s="385"/>
      <c r="U68" s="385"/>
      <c r="V68" s="385"/>
      <c r="W68" s="385"/>
      <c r="X68" s="385"/>
      <c r="Y68" s="385"/>
      <c r="Z68" s="385"/>
      <c r="AA68" s="385"/>
      <c r="AB68" s="385"/>
      <c r="AC68" s="385"/>
      <c r="AD68" s="385"/>
      <c r="AE68" s="385"/>
      <c r="AF68" s="385"/>
      <c r="AG68" s="385"/>
      <c r="AH68" s="385"/>
      <c r="AI68" s="385"/>
      <c r="AJ68" s="385"/>
      <c r="AK68" s="385"/>
      <c r="AL68" s="385"/>
      <c r="AM68" s="385"/>
      <c r="AN68" s="385"/>
      <c r="AO68" s="385"/>
      <c r="AP68" s="385"/>
      <c r="AQ68" s="385"/>
      <c r="AR68" s="385"/>
      <c r="AS68" s="385"/>
      <c r="AT68" s="385"/>
      <c r="AU68" s="385"/>
      <c r="AV68" s="385"/>
      <c r="AW68" s="385"/>
      <c r="AX68" s="385"/>
      <c r="AY68" s="385"/>
      <c r="AZ68" s="385"/>
      <c r="BA68" s="385"/>
      <c r="BB68" s="385"/>
      <c r="BC68" s="385"/>
      <c r="BD68" s="385"/>
      <c r="BE68" s="385"/>
      <c r="BF68" s="385"/>
      <c r="BG68" s="385"/>
      <c r="BH68" s="385"/>
      <c r="BI68" s="385"/>
      <c r="BJ68" s="385"/>
      <c r="BK68" s="385"/>
      <c r="BL68" s="385"/>
      <c r="BM68" s="385"/>
      <c r="BN68" s="385"/>
      <c r="BO68" s="385"/>
      <c r="BP68" s="385"/>
      <c r="BQ68" s="385"/>
      <c r="BR68" s="385"/>
      <c r="BS68" s="385"/>
      <c r="BT68" s="385"/>
      <c r="BU68" s="385"/>
      <c r="BV68" s="385"/>
      <c r="BW68" s="385"/>
      <c r="BX68" s="385"/>
      <c r="BY68" s="385"/>
      <c r="BZ68" s="385"/>
      <c r="CA68" s="385"/>
      <c r="CB68" s="385"/>
      <c r="CC68" s="385"/>
      <c r="CD68" s="385"/>
      <c r="CE68" s="385"/>
      <c r="CF68" s="385"/>
      <c r="CG68" s="385"/>
      <c r="CH68" s="385"/>
      <c r="CI68" s="385"/>
      <c r="CJ68" s="385"/>
      <c r="CK68" s="385"/>
      <c r="CL68" s="385"/>
      <c r="CM68" s="385"/>
      <c r="CN68" s="385"/>
      <c r="CO68" s="385"/>
      <c r="CP68" s="385"/>
      <c r="CQ68" s="385"/>
      <c r="CR68" s="385"/>
      <c r="CS68" s="385"/>
      <c r="CT68" s="385"/>
      <c r="CU68" s="385"/>
      <c r="CV68" s="385"/>
      <c r="CW68" s="385"/>
      <c r="CX68" s="385"/>
      <c r="CY68" s="385"/>
      <c r="CZ68" s="385"/>
      <c r="DA68" s="385"/>
      <c r="DB68" s="385"/>
      <c r="DC68" s="385"/>
      <c r="DD68" s="385"/>
      <c r="DE68" s="385"/>
      <c r="DF68" s="385"/>
      <c r="DG68" s="385"/>
      <c r="DH68" s="385"/>
      <c r="DI68" s="385"/>
      <c r="DJ68" s="385"/>
      <c r="DK68" s="385"/>
      <c r="DL68" s="385"/>
    </row>
    <row r="69" spans="1:116" s="386" customFormat="1" x14ac:dyDescent="0.6">
      <c r="A69" s="73" t="s">
        <v>417</v>
      </c>
      <c r="B69" s="369">
        <v>3</v>
      </c>
      <c r="C69" s="369" t="s">
        <v>418</v>
      </c>
      <c r="D69" s="390">
        <v>15000</v>
      </c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371" t="s">
        <v>398</v>
      </c>
      <c r="R69" s="385"/>
      <c r="S69" s="385"/>
      <c r="T69" s="385"/>
      <c r="U69" s="385"/>
      <c r="V69" s="385"/>
      <c r="W69" s="385"/>
      <c r="X69" s="385"/>
      <c r="Y69" s="385"/>
      <c r="Z69" s="385"/>
      <c r="AA69" s="385"/>
      <c r="AB69" s="385"/>
      <c r="AC69" s="385"/>
      <c r="AD69" s="385"/>
      <c r="AE69" s="385"/>
      <c r="AF69" s="385"/>
      <c r="AG69" s="385"/>
      <c r="AH69" s="385"/>
      <c r="AI69" s="385"/>
      <c r="AJ69" s="385"/>
      <c r="AK69" s="385"/>
      <c r="AL69" s="385"/>
      <c r="AM69" s="385"/>
      <c r="AN69" s="385"/>
      <c r="AO69" s="385"/>
      <c r="AP69" s="385"/>
      <c r="AQ69" s="385"/>
      <c r="AR69" s="385"/>
      <c r="AS69" s="385"/>
      <c r="AT69" s="385"/>
      <c r="AU69" s="385"/>
      <c r="AV69" s="385"/>
      <c r="AW69" s="385"/>
      <c r="AX69" s="385"/>
      <c r="AY69" s="385"/>
      <c r="AZ69" s="385"/>
      <c r="BA69" s="385"/>
      <c r="BB69" s="385"/>
      <c r="BC69" s="385"/>
      <c r="BD69" s="385"/>
      <c r="BE69" s="385"/>
      <c r="BF69" s="385"/>
      <c r="BG69" s="385"/>
      <c r="BH69" s="385"/>
      <c r="BI69" s="385"/>
      <c r="BJ69" s="385"/>
      <c r="BK69" s="385"/>
      <c r="BL69" s="385"/>
      <c r="BM69" s="385"/>
      <c r="BN69" s="385"/>
      <c r="BO69" s="385"/>
      <c r="BP69" s="385"/>
      <c r="BQ69" s="385"/>
      <c r="BR69" s="385"/>
      <c r="BS69" s="385"/>
      <c r="BT69" s="385"/>
      <c r="BU69" s="385"/>
      <c r="BV69" s="385"/>
      <c r="BW69" s="385"/>
      <c r="BX69" s="385"/>
      <c r="BY69" s="385"/>
      <c r="BZ69" s="385"/>
      <c r="CA69" s="385"/>
      <c r="CB69" s="385"/>
      <c r="CC69" s="385"/>
      <c r="CD69" s="385"/>
      <c r="CE69" s="385"/>
      <c r="CF69" s="385"/>
      <c r="CG69" s="385"/>
      <c r="CH69" s="385"/>
      <c r="CI69" s="385"/>
      <c r="CJ69" s="385"/>
      <c r="CK69" s="385"/>
      <c r="CL69" s="385"/>
      <c r="CM69" s="385"/>
      <c r="CN69" s="385"/>
      <c r="CO69" s="385"/>
      <c r="CP69" s="385"/>
      <c r="CQ69" s="385"/>
      <c r="CR69" s="385"/>
      <c r="CS69" s="385"/>
      <c r="CT69" s="385"/>
      <c r="CU69" s="385"/>
      <c r="CV69" s="385"/>
      <c r="CW69" s="385"/>
      <c r="CX69" s="385"/>
      <c r="CY69" s="385"/>
      <c r="CZ69" s="385"/>
      <c r="DA69" s="385"/>
      <c r="DB69" s="385"/>
      <c r="DC69" s="385"/>
      <c r="DD69" s="385"/>
      <c r="DE69" s="385"/>
      <c r="DF69" s="385"/>
      <c r="DG69" s="385"/>
      <c r="DH69" s="385"/>
      <c r="DI69" s="385"/>
      <c r="DJ69" s="385"/>
      <c r="DK69" s="385"/>
      <c r="DL69" s="385"/>
    </row>
    <row r="70" spans="1:116" s="386" customFormat="1" x14ac:dyDescent="0.6">
      <c r="A70" s="73" t="s">
        <v>419</v>
      </c>
      <c r="B70" s="369">
        <v>9</v>
      </c>
      <c r="C70" s="369" t="s">
        <v>21</v>
      </c>
      <c r="D70" s="390">
        <v>24000</v>
      </c>
      <c r="E70" s="132"/>
      <c r="F70" s="132"/>
      <c r="G70" s="132"/>
      <c r="H70" s="132"/>
      <c r="I70" s="369">
        <v>3</v>
      </c>
      <c r="J70" s="369">
        <v>3</v>
      </c>
      <c r="K70" s="369">
        <v>3</v>
      </c>
      <c r="L70" s="132"/>
      <c r="M70" s="132"/>
      <c r="N70" s="132"/>
      <c r="O70" s="132"/>
      <c r="P70" s="132"/>
      <c r="Q70" s="371" t="s">
        <v>398</v>
      </c>
      <c r="R70" s="385"/>
      <c r="S70" s="385"/>
      <c r="T70" s="385"/>
      <c r="U70" s="385"/>
      <c r="V70" s="385"/>
      <c r="W70" s="385"/>
      <c r="X70" s="385"/>
      <c r="Y70" s="385"/>
      <c r="Z70" s="385"/>
      <c r="AA70" s="385"/>
      <c r="AB70" s="385"/>
      <c r="AC70" s="385"/>
      <c r="AD70" s="385"/>
      <c r="AE70" s="385"/>
      <c r="AF70" s="385"/>
      <c r="AG70" s="385"/>
      <c r="AH70" s="385"/>
      <c r="AI70" s="385"/>
      <c r="AJ70" s="385"/>
      <c r="AK70" s="385"/>
      <c r="AL70" s="385"/>
      <c r="AM70" s="385"/>
      <c r="AN70" s="385"/>
      <c r="AO70" s="385"/>
      <c r="AP70" s="385"/>
      <c r="AQ70" s="385"/>
      <c r="AR70" s="385"/>
      <c r="AS70" s="385"/>
      <c r="AT70" s="385"/>
      <c r="AU70" s="385"/>
      <c r="AV70" s="385"/>
      <c r="AW70" s="385"/>
      <c r="AX70" s="385"/>
      <c r="AY70" s="385"/>
      <c r="AZ70" s="385"/>
      <c r="BA70" s="385"/>
      <c r="BB70" s="385"/>
      <c r="BC70" s="385"/>
      <c r="BD70" s="385"/>
      <c r="BE70" s="385"/>
      <c r="BF70" s="385"/>
      <c r="BG70" s="385"/>
      <c r="BH70" s="385"/>
      <c r="BI70" s="385"/>
      <c r="BJ70" s="385"/>
      <c r="BK70" s="385"/>
      <c r="BL70" s="385"/>
      <c r="BM70" s="385"/>
      <c r="BN70" s="385"/>
      <c r="BO70" s="385"/>
      <c r="BP70" s="385"/>
      <c r="BQ70" s="385"/>
      <c r="BR70" s="385"/>
      <c r="BS70" s="385"/>
      <c r="BT70" s="385"/>
      <c r="BU70" s="385"/>
      <c r="BV70" s="385"/>
      <c r="BW70" s="385"/>
      <c r="BX70" s="385"/>
      <c r="BY70" s="385"/>
      <c r="BZ70" s="385"/>
      <c r="CA70" s="385"/>
      <c r="CB70" s="385"/>
      <c r="CC70" s="385"/>
      <c r="CD70" s="385"/>
      <c r="CE70" s="385"/>
      <c r="CF70" s="385"/>
      <c r="CG70" s="385"/>
      <c r="CH70" s="385"/>
      <c r="CI70" s="385"/>
      <c r="CJ70" s="385"/>
      <c r="CK70" s="385"/>
      <c r="CL70" s="385"/>
      <c r="CM70" s="385"/>
      <c r="CN70" s="385"/>
      <c r="CO70" s="385"/>
      <c r="CP70" s="385"/>
      <c r="CQ70" s="385"/>
      <c r="CR70" s="385"/>
      <c r="CS70" s="385"/>
      <c r="CT70" s="385"/>
      <c r="CU70" s="385"/>
      <c r="CV70" s="385"/>
      <c r="CW70" s="385"/>
      <c r="CX70" s="385"/>
      <c r="CY70" s="385"/>
      <c r="CZ70" s="385"/>
      <c r="DA70" s="385"/>
      <c r="DB70" s="385"/>
      <c r="DC70" s="385"/>
      <c r="DD70" s="385"/>
      <c r="DE70" s="385"/>
      <c r="DF70" s="385"/>
      <c r="DG70" s="385"/>
      <c r="DH70" s="385"/>
      <c r="DI70" s="385"/>
      <c r="DJ70" s="385"/>
      <c r="DK70" s="385"/>
      <c r="DL70" s="385"/>
    </row>
    <row r="71" spans="1:116" s="386" customFormat="1" ht="18" customHeight="1" x14ac:dyDescent="0.7">
      <c r="A71" s="391" t="s">
        <v>420</v>
      </c>
      <c r="B71" s="392">
        <v>3</v>
      </c>
      <c r="C71" s="393" t="s">
        <v>205</v>
      </c>
      <c r="D71" s="394">
        <v>33000</v>
      </c>
      <c r="E71" s="395"/>
      <c r="F71" s="395"/>
      <c r="G71" s="396"/>
      <c r="H71" s="396"/>
      <c r="I71" s="396"/>
      <c r="J71" s="396"/>
      <c r="K71" s="396"/>
      <c r="L71" s="396"/>
      <c r="M71" s="396"/>
      <c r="N71" s="396"/>
      <c r="O71" s="396"/>
      <c r="P71" s="396"/>
      <c r="Q71" s="397" t="s">
        <v>421</v>
      </c>
      <c r="R71" s="385"/>
      <c r="S71" s="385"/>
      <c r="T71" s="385"/>
      <c r="U71" s="385"/>
      <c r="V71" s="385"/>
      <c r="W71" s="385"/>
      <c r="X71" s="385"/>
      <c r="Y71" s="385"/>
      <c r="Z71" s="385"/>
      <c r="AA71" s="385"/>
      <c r="AB71" s="385"/>
      <c r="AC71" s="385"/>
      <c r="AD71" s="385"/>
      <c r="AE71" s="385"/>
      <c r="AF71" s="385"/>
      <c r="AG71" s="385"/>
      <c r="AH71" s="385"/>
      <c r="AI71" s="385"/>
      <c r="AJ71" s="385"/>
      <c r="AK71" s="385"/>
      <c r="AL71" s="385"/>
      <c r="AM71" s="385"/>
      <c r="AN71" s="385"/>
      <c r="AO71" s="385"/>
      <c r="AP71" s="385"/>
      <c r="AQ71" s="385"/>
      <c r="AR71" s="385"/>
      <c r="AS71" s="385"/>
      <c r="AT71" s="385"/>
      <c r="AU71" s="385"/>
      <c r="AV71" s="385"/>
      <c r="AW71" s="385"/>
      <c r="AX71" s="385"/>
      <c r="AY71" s="385"/>
      <c r="AZ71" s="385"/>
      <c r="BA71" s="385"/>
      <c r="BB71" s="385"/>
      <c r="BC71" s="385"/>
      <c r="BD71" s="385"/>
      <c r="BE71" s="385"/>
      <c r="BF71" s="385"/>
      <c r="BG71" s="385"/>
      <c r="BH71" s="385"/>
      <c r="BI71" s="385"/>
      <c r="BJ71" s="385"/>
      <c r="BK71" s="385"/>
      <c r="BL71" s="385"/>
      <c r="BM71" s="385"/>
      <c r="BN71" s="385"/>
      <c r="BO71" s="385"/>
      <c r="BP71" s="385"/>
      <c r="BQ71" s="385"/>
      <c r="BR71" s="385"/>
      <c r="BS71" s="385"/>
      <c r="BT71" s="385"/>
      <c r="BU71" s="385"/>
      <c r="BV71" s="385"/>
      <c r="BW71" s="385"/>
      <c r="BX71" s="385"/>
      <c r="BY71" s="385"/>
      <c r="BZ71" s="385"/>
      <c r="CA71" s="385"/>
      <c r="CB71" s="385"/>
      <c r="CC71" s="385"/>
      <c r="CD71" s="385"/>
      <c r="CE71" s="385"/>
      <c r="CF71" s="385"/>
      <c r="CG71" s="385"/>
      <c r="CH71" s="385"/>
      <c r="CI71" s="385"/>
      <c r="CJ71" s="385"/>
      <c r="CK71" s="385"/>
      <c r="CL71" s="385"/>
      <c r="CM71" s="385"/>
      <c r="CN71" s="385"/>
      <c r="CO71" s="385"/>
      <c r="CP71" s="385"/>
      <c r="CQ71" s="385"/>
      <c r="CR71" s="385"/>
      <c r="CS71" s="385"/>
      <c r="CT71" s="385"/>
      <c r="CU71" s="385"/>
      <c r="CV71" s="385"/>
      <c r="CW71" s="385"/>
      <c r="CX71" s="385"/>
      <c r="CY71" s="385"/>
      <c r="CZ71" s="385"/>
      <c r="DA71" s="385"/>
      <c r="DB71" s="385"/>
      <c r="DC71" s="385"/>
      <c r="DD71" s="385"/>
      <c r="DE71" s="385"/>
      <c r="DF71" s="385"/>
      <c r="DG71" s="385"/>
      <c r="DH71" s="385"/>
      <c r="DI71" s="385"/>
      <c r="DJ71" s="385"/>
      <c r="DK71" s="385"/>
      <c r="DL71" s="385"/>
    </row>
    <row r="72" spans="1:116" s="386" customFormat="1" ht="24.6" x14ac:dyDescent="0.7">
      <c r="A72" s="391" t="s">
        <v>422</v>
      </c>
      <c r="B72" s="392">
        <v>6</v>
      </c>
      <c r="C72" s="393" t="s">
        <v>423</v>
      </c>
      <c r="D72" s="394">
        <v>6000</v>
      </c>
      <c r="E72" s="395"/>
      <c r="F72" s="395"/>
      <c r="G72" s="395"/>
      <c r="H72" s="395"/>
      <c r="I72" s="395"/>
      <c r="J72" s="396"/>
      <c r="K72" s="395"/>
      <c r="L72" s="395"/>
      <c r="M72" s="395"/>
      <c r="N72" s="395"/>
      <c r="O72" s="395"/>
      <c r="P72" s="395"/>
      <c r="Q72" s="397" t="s">
        <v>421</v>
      </c>
      <c r="R72" s="385"/>
      <c r="S72" s="385"/>
      <c r="T72" s="385"/>
      <c r="U72" s="385"/>
      <c r="V72" s="385"/>
      <c r="W72" s="385"/>
      <c r="X72" s="385"/>
      <c r="Y72" s="385"/>
      <c r="Z72" s="385"/>
      <c r="AA72" s="385"/>
      <c r="AB72" s="385"/>
      <c r="AC72" s="385"/>
      <c r="AD72" s="385"/>
      <c r="AE72" s="385"/>
      <c r="AF72" s="385"/>
      <c r="AG72" s="385"/>
      <c r="AH72" s="385"/>
      <c r="AI72" s="385"/>
      <c r="AJ72" s="385"/>
      <c r="AK72" s="385"/>
      <c r="AL72" s="385"/>
      <c r="AM72" s="385"/>
      <c r="AN72" s="385"/>
      <c r="AO72" s="385"/>
      <c r="AP72" s="385"/>
      <c r="AQ72" s="385"/>
      <c r="AR72" s="385"/>
      <c r="AS72" s="385"/>
      <c r="AT72" s="385"/>
      <c r="AU72" s="385"/>
      <c r="AV72" s="385"/>
      <c r="AW72" s="385"/>
      <c r="AX72" s="385"/>
      <c r="AY72" s="385"/>
      <c r="AZ72" s="385"/>
      <c r="BA72" s="385"/>
      <c r="BB72" s="385"/>
      <c r="BC72" s="385"/>
      <c r="BD72" s="385"/>
      <c r="BE72" s="385"/>
      <c r="BF72" s="385"/>
      <c r="BG72" s="385"/>
      <c r="BH72" s="385"/>
      <c r="BI72" s="385"/>
      <c r="BJ72" s="385"/>
      <c r="BK72" s="385"/>
      <c r="BL72" s="385"/>
      <c r="BM72" s="385"/>
      <c r="BN72" s="385"/>
      <c r="BO72" s="385"/>
      <c r="BP72" s="385"/>
      <c r="BQ72" s="385"/>
      <c r="BR72" s="385"/>
      <c r="BS72" s="385"/>
      <c r="BT72" s="385"/>
      <c r="BU72" s="385"/>
      <c r="BV72" s="385"/>
      <c r="BW72" s="385"/>
      <c r="BX72" s="385"/>
      <c r="BY72" s="385"/>
      <c r="BZ72" s="385"/>
      <c r="CA72" s="385"/>
      <c r="CB72" s="385"/>
      <c r="CC72" s="385"/>
      <c r="CD72" s="385"/>
      <c r="CE72" s="385"/>
      <c r="CF72" s="385"/>
      <c r="CG72" s="385"/>
      <c r="CH72" s="385"/>
      <c r="CI72" s="385"/>
      <c r="CJ72" s="385"/>
      <c r="CK72" s="385"/>
      <c r="CL72" s="385"/>
      <c r="CM72" s="385"/>
      <c r="CN72" s="385"/>
      <c r="CO72" s="385"/>
      <c r="CP72" s="385"/>
      <c r="CQ72" s="385"/>
      <c r="CR72" s="385"/>
      <c r="CS72" s="385"/>
      <c r="CT72" s="385"/>
      <c r="CU72" s="385"/>
      <c r="CV72" s="385"/>
      <c r="CW72" s="385"/>
      <c r="CX72" s="385"/>
      <c r="CY72" s="385"/>
      <c r="CZ72" s="385"/>
      <c r="DA72" s="385"/>
      <c r="DB72" s="385"/>
      <c r="DC72" s="385"/>
      <c r="DD72" s="385"/>
      <c r="DE72" s="385"/>
      <c r="DF72" s="385"/>
      <c r="DG72" s="385"/>
      <c r="DH72" s="385"/>
      <c r="DI72" s="385"/>
      <c r="DJ72" s="385"/>
      <c r="DK72" s="385"/>
      <c r="DL72" s="385"/>
    </row>
    <row r="73" spans="1:116" s="386" customFormat="1" ht="24.6" x14ac:dyDescent="0.7">
      <c r="A73" s="398" t="s">
        <v>424</v>
      </c>
      <c r="B73" s="392">
        <v>150</v>
      </c>
      <c r="C73" s="393" t="s">
        <v>425</v>
      </c>
      <c r="D73" s="394">
        <v>15000</v>
      </c>
      <c r="E73" s="395"/>
      <c r="F73" s="395"/>
      <c r="G73" s="395"/>
      <c r="H73" s="395"/>
      <c r="I73" s="395"/>
      <c r="J73" s="396"/>
      <c r="K73" s="395"/>
      <c r="L73" s="395"/>
      <c r="M73" s="395"/>
      <c r="N73" s="395"/>
      <c r="O73" s="395"/>
      <c r="P73" s="395"/>
      <c r="Q73" s="397" t="s">
        <v>421</v>
      </c>
      <c r="R73" s="385"/>
      <c r="S73" s="385"/>
      <c r="T73" s="385"/>
      <c r="U73" s="385"/>
      <c r="V73" s="385"/>
      <c r="W73" s="385"/>
      <c r="X73" s="385"/>
      <c r="Y73" s="385"/>
      <c r="Z73" s="385"/>
      <c r="AA73" s="385"/>
      <c r="AB73" s="385"/>
      <c r="AC73" s="385"/>
      <c r="AD73" s="385"/>
      <c r="AE73" s="385"/>
      <c r="AF73" s="385"/>
      <c r="AG73" s="385"/>
      <c r="AH73" s="385"/>
      <c r="AI73" s="385"/>
      <c r="AJ73" s="385"/>
      <c r="AK73" s="385"/>
      <c r="AL73" s="385"/>
      <c r="AM73" s="385"/>
      <c r="AN73" s="385"/>
      <c r="AO73" s="385"/>
      <c r="AP73" s="385"/>
      <c r="AQ73" s="385"/>
      <c r="AR73" s="385"/>
      <c r="AS73" s="385"/>
      <c r="AT73" s="385"/>
      <c r="AU73" s="385"/>
      <c r="AV73" s="385"/>
      <c r="AW73" s="385"/>
      <c r="AX73" s="385"/>
      <c r="AY73" s="385"/>
      <c r="AZ73" s="385"/>
      <c r="BA73" s="385"/>
      <c r="BB73" s="385"/>
      <c r="BC73" s="385"/>
      <c r="BD73" s="385"/>
      <c r="BE73" s="385"/>
      <c r="BF73" s="385"/>
      <c r="BG73" s="385"/>
      <c r="BH73" s="385"/>
      <c r="BI73" s="385"/>
      <c r="BJ73" s="385"/>
      <c r="BK73" s="385"/>
      <c r="BL73" s="385"/>
      <c r="BM73" s="385"/>
      <c r="BN73" s="385"/>
      <c r="BO73" s="385"/>
      <c r="BP73" s="385"/>
      <c r="BQ73" s="385"/>
      <c r="BR73" s="385"/>
      <c r="BS73" s="385"/>
      <c r="BT73" s="385"/>
      <c r="BU73" s="385"/>
      <c r="BV73" s="385"/>
      <c r="BW73" s="385"/>
      <c r="BX73" s="385"/>
      <c r="BY73" s="385"/>
      <c r="BZ73" s="385"/>
      <c r="CA73" s="385"/>
      <c r="CB73" s="385"/>
      <c r="CC73" s="385"/>
      <c r="CD73" s="385"/>
      <c r="CE73" s="385"/>
      <c r="CF73" s="385"/>
      <c r="CG73" s="385"/>
      <c r="CH73" s="385"/>
      <c r="CI73" s="385"/>
      <c r="CJ73" s="385"/>
      <c r="CK73" s="385"/>
      <c r="CL73" s="385"/>
      <c r="CM73" s="385"/>
      <c r="CN73" s="385"/>
      <c r="CO73" s="385"/>
      <c r="CP73" s="385"/>
      <c r="CQ73" s="385"/>
      <c r="CR73" s="385"/>
      <c r="CS73" s="385"/>
      <c r="CT73" s="385"/>
      <c r="CU73" s="385"/>
      <c r="CV73" s="385"/>
      <c r="CW73" s="385"/>
      <c r="CX73" s="385"/>
      <c r="CY73" s="385"/>
      <c r="CZ73" s="385"/>
      <c r="DA73" s="385"/>
      <c r="DB73" s="385"/>
      <c r="DC73" s="385"/>
      <c r="DD73" s="385"/>
      <c r="DE73" s="385"/>
      <c r="DF73" s="385"/>
      <c r="DG73" s="385"/>
      <c r="DH73" s="385"/>
      <c r="DI73" s="385"/>
      <c r="DJ73" s="385"/>
      <c r="DK73" s="385"/>
      <c r="DL73" s="385"/>
    </row>
    <row r="74" spans="1:116" s="386" customFormat="1" ht="24.6" x14ac:dyDescent="0.7">
      <c r="A74" s="398" t="s">
        <v>426</v>
      </c>
      <c r="B74" s="392">
        <v>300</v>
      </c>
      <c r="C74" s="393" t="s">
        <v>423</v>
      </c>
      <c r="D74" s="399">
        <v>900</v>
      </c>
      <c r="E74" s="395"/>
      <c r="F74" s="395"/>
      <c r="G74" s="395"/>
      <c r="H74" s="395"/>
      <c r="I74" s="395"/>
      <c r="J74" s="396"/>
      <c r="K74" s="395"/>
      <c r="L74" s="395"/>
      <c r="M74" s="395"/>
      <c r="N74" s="395"/>
      <c r="O74" s="395"/>
      <c r="P74" s="395"/>
      <c r="Q74" s="397" t="s">
        <v>421</v>
      </c>
      <c r="R74" s="385"/>
      <c r="S74" s="385"/>
      <c r="T74" s="385"/>
      <c r="U74" s="385"/>
      <c r="V74" s="385"/>
      <c r="W74" s="385"/>
      <c r="X74" s="385"/>
      <c r="Y74" s="385"/>
      <c r="Z74" s="385"/>
      <c r="AA74" s="385"/>
      <c r="AB74" s="385"/>
      <c r="AC74" s="385"/>
      <c r="AD74" s="385"/>
      <c r="AE74" s="385"/>
      <c r="AF74" s="385"/>
      <c r="AG74" s="385"/>
      <c r="AH74" s="385"/>
      <c r="AI74" s="385"/>
      <c r="AJ74" s="385"/>
      <c r="AK74" s="385"/>
      <c r="AL74" s="385"/>
      <c r="AM74" s="385"/>
      <c r="AN74" s="385"/>
      <c r="AO74" s="385"/>
      <c r="AP74" s="385"/>
      <c r="AQ74" s="385"/>
      <c r="AR74" s="385"/>
      <c r="AS74" s="385"/>
      <c r="AT74" s="385"/>
      <c r="AU74" s="385"/>
      <c r="AV74" s="385"/>
      <c r="AW74" s="385"/>
      <c r="AX74" s="385"/>
      <c r="AY74" s="385"/>
      <c r="AZ74" s="385"/>
      <c r="BA74" s="385"/>
      <c r="BB74" s="385"/>
      <c r="BC74" s="385"/>
      <c r="BD74" s="385"/>
      <c r="BE74" s="385"/>
      <c r="BF74" s="385"/>
      <c r="BG74" s="385"/>
      <c r="BH74" s="385"/>
      <c r="BI74" s="385"/>
      <c r="BJ74" s="385"/>
      <c r="BK74" s="385"/>
      <c r="BL74" s="385"/>
      <c r="BM74" s="385"/>
      <c r="BN74" s="385"/>
      <c r="BO74" s="385"/>
      <c r="BP74" s="385"/>
      <c r="BQ74" s="385"/>
      <c r="BR74" s="385"/>
      <c r="BS74" s="385"/>
      <c r="BT74" s="385"/>
      <c r="BU74" s="385"/>
      <c r="BV74" s="385"/>
      <c r="BW74" s="385"/>
      <c r="BX74" s="385"/>
      <c r="BY74" s="385"/>
      <c r="BZ74" s="385"/>
      <c r="CA74" s="385"/>
      <c r="CB74" s="385"/>
      <c r="CC74" s="385"/>
      <c r="CD74" s="385"/>
      <c r="CE74" s="385"/>
      <c r="CF74" s="385"/>
      <c r="CG74" s="385"/>
      <c r="CH74" s="385"/>
      <c r="CI74" s="385"/>
      <c r="CJ74" s="385"/>
      <c r="CK74" s="385"/>
      <c r="CL74" s="385"/>
      <c r="CM74" s="385"/>
      <c r="CN74" s="385"/>
      <c r="CO74" s="385"/>
      <c r="CP74" s="385"/>
      <c r="CQ74" s="385"/>
      <c r="CR74" s="385"/>
      <c r="CS74" s="385"/>
      <c r="CT74" s="385"/>
      <c r="CU74" s="385"/>
      <c r="CV74" s="385"/>
      <c r="CW74" s="385"/>
      <c r="CX74" s="385"/>
      <c r="CY74" s="385"/>
      <c r="CZ74" s="385"/>
      <c r="DA74" s="385"/>
      <c r="DB74" s="385"/>
      <c r="DC74" s="385"/>
      <c r="DD74" s="385"/>
      <c r="DE74" s="385"/>
      <c r="DF74" s="385"/>
      <c r="DG74" s="385"/>
      <c r="DH74" s="385"/>
      <c r="DI74" s="385"/>
      <c r="DJ74" s="385"/>
      <c r="DK74" s="385"/>
      <c r="DL74" s="385"/>
    </row>
    <row r="75" spans="1:116" s="386" customFormat="1" x14ac:dyDescent="0.6">
      <c r="A75" s="377"/>
      <c r="B75" s="350"/>
      <c r="C75" s="400"/>
      <c r="D75" s="401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3"/>
      <c r="R75" s="385"/>
      <c r="S75" s="385"/>
      <c r="T75" s="385"/>
      <c r="U75" s="385"/>
      <c r="V75" s="385"/>
      <c r="W75" s="385"/>
      <c r="X75" s="385"/>
      <c r="Y75" s="385"/>
      <c r="Z75" s="385"/>
      <c r="AA75" s="385"/>
      <c r="AB75" s="385"/>
      <c r="AC75" s="385"/>
      <c r="AD75" s="385"/>
      <c r="AE75" s="385"/>
      <c r="AF75" s="385"/>
      <c r="AG75" s="385"/>
      <c r="AH75" s="385"/>
      <c r="AI75" s="385"/>
      <c r="AJ75" s="385"/>
      <c r="AK75" s="385"/>
      <c r="AL75" s="385"/>
      <c r="AM75" s="385"/>
      <c r="AN75" s="385"/>
      <c r="AO75" s="385"/>
      <c r="AP75" s="385"/>
      <c r="AQ75" s="385"/>
      <c r="AR75" s="385"/>
      <c r="AS75" s="385"/>
      <c r="AT75" s="385"/>
      <c r="AU75" s="385"/>
      <c r="AV75" s="385"/>
      <c r="AW75" s="385"/>
      <c r="AX75" s="385"/>
      <c r="AY75" s="385"/>
      <c r="AZ75" s="385"/>
      <c r="BA75" s="385"/>
      <c r="BB75" s="385"/>
      <c r="BC75" s="385"/>
      <c r="BD75" s="385"/>
      <c r="BE75" s="385"/>
      <c r="BF75" s="385"/>
      <c r="BG75" s="385"/>
      <c r="BH75" s="385"/>
      <c r="BI75" s="385"/>
      <c r="BJ75" s="385"/>
      <c r="BK75" s="385"/>
      <c r="BL75" s="385"/>
      <c r="BM75" s="385"/>
      <c r="BN75" s="385"/>
      <c r="BO75" s="385"/>
      <c r="BP75" s="385"/>
      <c r="BQ75" s="385"/>
      <c r="BR75" s="385"/>
      <c r="BS75" s="385"/>
      <c r="BT75" s="385"/>
      <c r="BU75" s="385"/>
      <c r="BV75" s="385"/>
      <c r="BW75" s="385"/>
      <c r="BX75" s="385"/>
      <c r="BY75" s="385"/>
      <c r="BZ75" s="385"/>
      <c r="CA75" s="385"/>
      <c r="CB75" s="385"/>
      <c r="CC75" s="385"/>
      <c r="CD75" s="385"/>
      <c r="CE75" s="385"/>
      <c r="CF75" s="385"/>
      <c r="CG75" s="385"/>
      <c r="CH75" s="385"/>
      <c r="CI75" s="385"/>
      <c r="CJ75" s="385"/>
      <c r="CK75" s="385"/>
      <c r="CL75" s="385"/>
      <c r="CM75" s="385"/>
      <c r="CN75" s="385"/>
      <c r="CO75" s="385"/>
      <c r="CP75" s="385"/>
      <c r="CQ75" s="385"/>
      <c r="CR75" s="385"/>
      <c r="CS75" s="385"/>
      <c r="CT75" s="385"/>
      <c r="CU75" s="385"/>
      <c r="CV75" s="385"/>
      <c r="CW75" s="385"/>
      <c r="CX75" s="385"/>
      <c r="CY75" s="385"/>
      <c r="CZ75" s="385"/>
      <c r="DA75" s="385"/>
      <c r="DB75" s="385"/>
      <c r="DC75" s="385"/>
      <c r="DD75" s="385"/>
      <c r="DE75" s="385"/>
      <c r="DF75" s="385"/>
      <c r="DG75" s="385"/>
      <c r="DH75" s="385"/>
      <c r="DI75" s="385"/>
      <c r="DJ75" s="385"/>
      <c r="DK75" s="385"/>
      <c r="DL75" s="385"/>
    </row>
    <row r="76" spans="1:116" s="6" customFormat="1" x14ac:dyDescent="0.6">
      <c r="A76" s="67" t="s">
        <v>40</v>
      </c>
      <c r="B76" s="14"/>
      <c r="C76" s="69"/>
      <c r="D76" s="404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171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</row>
    <row r="77" spans="1:116" x14ac:dyDescent="0.6">
      <c r="A77" s="41" t="s">
        <v>427</v>
      </c>
      <c r="B77" s="350">
        <v>12</v>
      </c>
      <c r="C77" s="42" t="s">
        <v>11</v>
      </c>
      <c r="D77" s="405"/>
      <c r="E77" s="585" t="s">
        <v>22</v>
      </c>
      <c r="F77" s="585"/>
      <c r="G77" s="585"/>
      <c r="H77" s="585"/>
      <c r="I77" s="585"/>
      <c r="J77" s="585"/>
      <c r="K77" s="585"/>
      <c r="L77" s="585"/>
      <c r="M77" s="585"/>
      <c r="N77" s="585"/>
      <c r="O77" s="585"/>
      <c r="P77" s="585"/>
      <c r="Q77" s="111" t="s">
        <v>370</v>
      </c>
    </row>
    <row r="78" spans="1:116" x14ac:dyDescent="0.6">
      <c r="A78" s="41" t="s">
        <v>428</v>
      </c>
      <c r="B78" s="350">
        <v>1</v>
      </c>
      <c r="C78" s="42" t="s">
        <v>11</v>
      </c>
      <c r="D78" s="406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586" t="s">
        <v>13</v>
      </c>
      <c r="P78" s="586"/>
      <c r="Q78" s="407" t="s">
        <v>370</v>
      </c>
    </row>
    <row r="79" spans="1:116" x14ac:dyDescent="0.6">
      <c r="A79" s="73" t="s">
        <v>429</v>
      </c>
      <c r="B79" s="365">
        <v>3</v>
      </c>
      <c r="C79" s="408" t="s">
        <v>7</v>
      </c>
      <c r="D79" s="365"/>
      <c r="E79" s="367"/>
      <c r="F79" s="367"/>
      <c r="G79" s="367"/>
      <c r="H79" s="367"/>
      <c r="I79" s="367"/>
      <c r="J79" s="367"/>
      <c r="K79" s="367" t="s">
        <v>13</v>
      </c>
      <c r="L79" s="367"/>
      <c r="M79" s="367"/>
      <c r="N79" s="367"/>
      <c r="O79" s="367"/>
      <c r="P79" s="367"/>
      <c r="Q79" s="409" t="s">
        <v>430</v>
      </c>
    </row>
    <row r="80" spans="1:116" x14ac:dyDescent="0.6">
      <c r="A80" s="6" t="s">
        <v>431</v>
      </c>
      <c r="C80" s="88"/>
      <c r="D80" s="410"/>
      <c r="E80" s="87"/>
      <c r="F80" s="87"/>
      <c r="G80" s="88"/>
      <c r="H80" s="88"/>
      <c r="I80" s="506"/>
      <c r="J80" s="506"/>
      <c r="K80" s="506"/>
      <c r="L80" s="506"/>
      <c r="M80" s="506"/>
      <c r="N80" s="506"/>
    </row>
    <row r="81" spans="2:17" x14ac:dyDescent="0.6">
      <c r="B81" s="316">
        <v>1</v>
      </c>
      <c r="C81" s="88" t="s">
        <v>24</v>
      </c>
      <c r="D81" s="76" t="s">
        <v>432</v>
      </c>
      <c r="E81" s="76"/>
      <c r="F81" s="76"/>
      <c r="G81" s="88">
        <v>2</v>
      </c>
      <c r="H81" s="88" t="s">
        <v>24</v>
      </c>
      <c r="I81" s="76" t="s">
        <v>433</v>
      </c>
      <c r="J81" s="76"/>
      <c r="K81" s="76"/>
      <c r="L81" s="76"/>
      <c r="M81" s="76"/>
      <c r="N81" s="76"/>
      <c r="O81" s="88">
        <v>3</v>
      </c>
      <c r="P81" s="88" t="s">
        <v>24</v>
      </c>
      <c r="Q81" s="87" t="s">
        <v>434</v>
      </c>
    </row>
    <row r="82" spans="2:17" x14ac:dyDescent="0.6">
      <c r="C82" s="88"/>
      <c r="D82" s="76"/>
      <c r="E82" s="76"/>
      <c r="F82" s="76"/>
      <c r="G82" s="88"/>
      <c r="H82" s="88"/>
      <c r="I82" s="76"/>
      <c r="J82" s="76"/>
      <c r="K82" s="76"/>
      <c r="L82" s="76"/>
      <c r="M82" s="76"/>
      <c r="N82" s="76"/>
      <c r="O82" s="88"/>
      <c r="P82" s="88"/>
      <c r="Q82" s="87"/>
    </row>
    <row r="83" spans="2:17" x14ac:dyDescent="0.6">
      <c r="C83" s="88"/>
      <c r="D83" s="76"/>
      <c r="E83" s="76"/>
      <c r="F83" s="76"/>
      <c r="G83" s="88"/>
      <c r="H83" s="88"/>
      <c r="I83" s="76"/>
      <c r="J83" s="76"/>
      <c r="K83" s="76"/>
      <c r="L83" s="76"/>
      <c r="M83" s="76"/>
      <c r="N83" s="76"/>
      <c r="O83" s="88"/>
      <c r="P83" s="88"/>
      <c r="Q83" s="87"/>
    </row>
    <row r="84" spans="2:17" x14ac:dyDescent="0.6">
      <c r="C84" s="88"/>
      <c r="D84" s="87"/>
      <c r="E84" s="87"/>
      <c r="F84" s="87"/>
      <c r="G84" s="88"/>
      <c r="H84" s="88"/>
      <c r="I84" s="502"/>
      <c r="J84" s="502"/>
      <c r="K84" s="502"/>
      <c r="O84" s="88"/>
      <c r="P84" s="88"/>
      <c r="Q84" s="87"/>
    </row>
    <row r="85" spans="2:17" x14ac:dyDescent="0.6">
      <c r="C85" s="88"/>
      <c r="D85" s="76"/>
      <c r="E85" s="76"/>
      <c r="F85" s="76"/>
      <c r="G85" s="88"/>
      <c r="H85" s="88"/>
      <c r="I85" s="76"/>
      <c r="J85" s="76"/>
      <c r="K85" s="76"/>
      <c r="L85" s="76"/>
      <c r="M85" s="76"/>
      <c r="N85" s="76"/>
      <c r="O85" s="88"/>
      <c r="P85" s="88"/>
      <c r="Q85" s="87"/>
    </row>
    <row r="86" spans="2:17" x14ac:dyDescent="0.6">
      <c r="C86" s="88"/>
      <c r="D86" s="87"/>
      <c r="E86" s="87"/>
      <c r="F86" s="87"/>
      <c r="G86" s="88"/>
      <c r="H86" s="88"/>
      <c r="I86" s="502"/>
      <c r="J86" s="502"/>
      <c r="K86" s="502"/>
      <c r="O86" s="88"/>
      <c r="P86" s="88"/>
      <c r="Q86" s="87"/>
    </row>
  </sheetData>
  <mergeCells count="28">
    <mergeCell ref="A1:Q1"/>
    <mergeCell ref="A2:Q2"/>
    <mergeCell ref="A3:Q3"/>
    <mergeCell ref="A5:A6"/>
    <mergeCell ref="B5:B6"/>
    <mergeCell ref="C5:C6"/>
    <mergeCell ref="D5:D6"/>
    <mergeCell ref="Q5:Q6"/>
    <mergeCell ref="E37:P37"/>
    <mergeCell ref="D14:D23"/>
    <mergeCell ref="F14:P14"/>
    <mergeCell ref="Q14:Q18"/>
    <mergeCell ref="F19:P19"/>
    <mergeCell ref="Q19:Q21"/>
    <mergeCell ref="F22:P22"/>
    <mergeCell ref="Q22:Q23"/>
    <mergeCell ref="F24:P24"/>
    <mergeCell ref="Q24:Q27"/>
    <mergeCell ref="O32:P32"/>
    <mergeCell ref="E34:P34"/>
    <mergeCell ref="E35:P35"/>
    <mergeCell ref="I86:K86"/>
    <mergeCell ref="Q47:Q55"/>
    <mergeCell ref="F56:P56"/>
    <mergeCell ref="E77:P77"/>
    <mergeCell ref="O78:P78"/>
    <mergeCell ref="I80:N80"/>
    <mergeCell ref="I84:K8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49"/>
  <sheetViews>
    <sheetView tabSelected="1" topLeftCell="A40" workbookViewId="0">
      <selection activeCell="C12" sqref="C12"/>
    </sheetView>
  </sheetViews>
  <sheetFormatPr defaultColWidth="9" defaultRowHeight="19.8" x14ac:dyDescent="0.5"/>
  <cols>
    <col min="1" max="1" width="30.69921875" style="412" customWidth="1"/>
    <col min="2" max="2" width="6" style="415" customWidth="1"/>
    <col min="3" max="3" width="6" style="412" customWidth="1"/>
    <col min="4" max="4" width="8.3984375" style="412" customWidth="1"/>
    <col min="5" max="5" width="5.69921875" style="412" customWidth="1"/>
    <col min="6" max="6" width="6.09765625" style="412" customWidth="1"/>
    <col min="7" max="8" width="5.69921875" style="412" customWidth="1"/>
    <col min="9" max="9" width="6" style="412" customWidth="1"/>
    <col min="10" max="10" width="5.69921875" style="412" customWidth="1"/>
    <col min="11" max="11" width="6" style="412" customWidth="1"/>
    <col min="12" max="16" width="5.69921875" style="412" customWidth="1"/>
    <col min="17" max="17" width="20.69921875" style="412" customWidth="1"/>
    <col min="18" max="116" width="9" style="411"/>
    <col min="117" max="16384" width="9" style="412"/>
  </cols>
  <sheetData>
    <row r="1" spans="1:116" ht="23.4" x14ac:dyDescent="0.6">
      <c r="A1" s="604"/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</row>
    <row r="2" spans="1:116" s="414" customFormat="1" ht="20.399999999999999" x14ac:dyDescent="0.55000000000000004">
      <c r="A2" s="605" t="s">
        <v>52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413"/>
      <c r="AM2" s="413"/>
      <c r="AN2" s="413"/>
      <c r="AO2" s="413"/>
      <c r="AP2" s="413"/>
      <c r="AQ2" s="413"/>
      <c r="AR2" s="413"/>
      <c r="AS2" s="413"/>
      <c r="AT2" s="413"/>
      <c r="AU2" s="413"/>
      <c r="AV2" s="413"/>
      <c r="AW2" s="413"/>
      <c r="AX2" s="413"/>
      <c r="AY2" s="413"/>
      <c r="AZ2" s="413"/>
      <c r="BA2" s="413"/>
      <c r="BB2" s="413"/>
      <c r="BC2" s="413"/>
      <c r="BD2" s="413"/>
      <c r="BE2" s="413"/>
      <c r="BF2" s="413"/>
      <c r="BG2" s="413"/>
      <c r="BH2" s="413"/>
      <c r="BI2" s="413"/>
      <c r="BJ2" s="413"/>
      <c r="BK2" s="413"/>
      <c r="BL2" s="413"/>
      <c r="BM2" s="413"/>
      <c r="BN2" s="413"/>
      <c r="BO2" s="413"/>
      <c r="BP2" s="413"/>
      <c r="BQ2" s="413"/>
      <c r="BR2" s="413"/>
      <c r="BS2" s="413"/>
      <c r="BT2" s="413"/>
      <c r="BU2" s="413"/>
      <c r="BV2" s="413"/>
      <c r="BW2" s="413"/>
      <c r="BX2" s="413"/>
      <c r="BY2" s="413"/>
      <c r="BZ2" s="413"/>
      <c r="CA2" s="413"/>
      <c r="CB2" s="413"/>
      <c r="CC2" s="413"/>
      <c r="CD2" s="413"/>
      <c r="CE2" s="413"/>
      <c r="CF2" s="413"/>
      <c r="CG2" s="413"/>
      <c r="CH2" s="413"/>
      <c r="CI2" s="413"/>
      <c r="CJ2" s="413"/>
      <c r="CK2" s="413"/>
      <c r="CL2" s="413"/>
      <c r="CM2" s="413"/>
      <c r="CN2" s="413"/>
      <c r="CO2" s="413"/>
      <c r="CP2" s="413"/>
      <c r="CQ2" s="413"/>
      <c r="CR2" s="413"/>
      <c r="CS2" s="413"/>
      <c r="CT2" s="413"/>
      <c r="CU2" s="413"/>
      <c r="CV2" s="413"/>
      <c r="CW2" s="413"/>
      <c r="CX2" s="413"/>
      <c r="CY2" s="413"/>
      <c r="CZ2" s="413"/>
      <c r="DA2" s="413"/>
      <c r="DB2" s="413"/>
      <c r="DC2" s="413"/>
      <c r="DD2" s="413"/>
      <c r="DE2" s="413"/>
      <c r="DF2" s="413"/>
      <c r="DG2" s="413"/>
      <c r="DH2" s="413"/>
      <c r="DI2" s="413"/>
      <c r="DJ2" s="413"/>
      <c r="DK2" s="413"/>
      <c r="DL2" s="413"/>
    </row>
    <row r="3" spans="1:116" s="414" customFormat="1" ht="20.399999999999999" x14ac:dyDescent="0.55000000000000004">
      <c r="A3" s="605" t="s">
        <v>12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3"/>
      <c r="AK3" s="413"/>
      <c r="AL3" s="413"/>
      <c r="AM3" s="413"/>
      <c r="AN3" s="413"/>
      <c r="AO3" s="413"/>
      <c r="AP3" s="413"/>
      <c r="AQ3" s="413"/>
      <c r="AR3" s="413"/>
      <c r="AS3" s="413"/>
      <c r="AT3" s="413"/>
      <c r="AU3" s="413"/>
      <c r="AV3" s="413"/>
      <c r="AW3" s="413"/>
      <c r="AX3" s="413"/>
      <c r="AY3" s="413"/>
      <c r="AZ3" s="413"/>
      <c r="BA3" s="413"/>
      <c r="BB3" s="413"/>
      <c r="BC3" s="413"/>
      <c r="BD3" s="413"/>
      <c r="BE3" s="413"/>
      <c r="BF3" s="413"/>
      <c r="BG3" s="413"/>
      <c r="BH3" s="413"/>
      <c r="BI3" s="413"/>
      <c r="BJ3" s="413"/>
      <c r="BK3" s="413"/>
      <c r="BL3" s="413"/>
      <c r="BM3" s="413"/>
      <c r="BN3" s="413"/>
      <c r="BO3" s="413"/>
      <c r="BP3" s="413"/>
      <c r="BQ3" s="413"/>
      <c r="BR3" s="413"/>
      <c r="BS3" s="413"/>
      <c r="BT3" s="413"/>
      <c r="BU3" s="413"/>
      <c r="BV3" s="413"/>
      <c r="BW3" s="413"/>
      <c r="BX3" s="413"/>
      <c r="BY3" s="413"/>
      <c r="BZ3" s="413"/>
      <c r="CA3" s="413"/>
      <c r="CB3" s="413"/>
      <c r="CC3" s="413"/>
      <c r="CD3" s="413"/>
      <c r="CE3" s="413"/>
      <c r="CF3" s="413"/>
      <c r="CG3" s="413"/>
      <c r="CH3" s="413"/>
      <c r="CI3" s="413"/>
      <c r="CJ3" s="413"/>
      <c r="CK3" s="413"/>
      <c r="CL3" s="413"/>
      <c r="CM3" s="413"/>
      <c r="CN3" s="413"/>
      <c r="CO3" s="413"/>
      <c r="CP3" s="413"/>
      <c r="CQ3" s="413"/>
      <c r="CR3" s="413"/>
      <c r="CS3" s="413"/>
      <c r="CT3" s="413"/>
      <c r="CU3" s="413"/>
      <c r="CV3" s="413"/>
      <c r="CW3" s="413"/>
      <c r="CX3" s="413"/>
      <c r="CY3" s="413"/>
      <c r="CZ3" s="413"/>
      <c r="DA3" s="413"/>
      <c r="DB3" s="413"/>
      <c r="DC3" s="413"/>
      <c r="DD3" s="413"/>
      <c r="DE3" s="413"/>
      <c r="DF3" s="413"/>
      <c r="DG3" s="413"/>
      <c r="DH3" s="413"/>
      <c r="DI3" s="413"/>
      <c r="DJ3" s="413"/>
      <c r="DK3" s="413"/>
      <c r="DL3" s="413"/>
    </row>
    <row r="4" spans="1:116" s="414" customFormat="1" ht="20.399999999999999" x14ac:dyDescent="0.55000000000000004">
      <c r="A4" s="605" t="s">
        <v>493</v>
      </c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  <c r="P4" s="605"/>
      <c r="Q4" s="605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413"/>
      <c r="AN4" s="413"/>
      <c r="AO4" s="413"/>
      <c r="AP4" s="413"/>
      <c r="AQ4" s="413"/>
      <c r="AR4" s="413"/>
      <c r="AS4" s="413"/>
      <c r="AT4" s="413"/>
      <c r="AU4" s="413"/>
      <c r="AV4" s="413"/>
      <c r="AW4" s="413"/>
      <c r="AX4" s="413"/>
      <c r="AY4" s="413"/>
      <c r="AZ4" s="413"/>
      <c r="BA4" s="413"/>
      <c r="BB4" s="413"/>
      <c r="BC4" s="413"/>
      <c r="BD4" s="413"/>
      <c r="BE4" s="413"/>
      <c r="BF4" s="413"/>
      <c r="BG4" s="413"/>
      <c r="BH4" s="413"/>
      <c r="BI4" s="413"/>
      <c r="BJ4" s="413"/>
      <c r="BK4" s="413"/>
      <c r="BL4" s="413"/>
      <c r="BM4" s="413"/>
      <c r="BN4" s="413"/>
      <c r="BO4" s="413"/>
      <c r="BP4" s="413"/>
      <c r="BQ4" s="413"/>
      <c r="BR4" s="413"/>
      <c r="BS4" s="413"/>
      <c r="BT4" s="413"/>
      <c r="BU4" s="413"/>
      <c r="BV4" s="413"/>
      <c r="BW4" s="413"/>
      <c r="BX4" s="413"/>
      <c r="BY4" s="413"/>
      <c r="BZ4" s="413"/>
      <c r="CA4" s="413"/>
      <c r="CB4" s="413"/>
      <c r="CC4" s="413"/>
      <c r="CD4" s="413"/>
      <c r="CE4" s="413"/>
      <c r="CF4" s="413"/>
      <c r="CG4" s="413"/>
      <c r="CH4" s="413"/>
      <c r="CI4" s="413"/>
      <c r="CJ4" s="413"/>
      <c r="CK4" s="413"/>
      <c r="CL4" s="413"/>
      <c r="CM4" s="413"/>
      <c r="CN4" s="413"/>
      <c r="CO4" s="413"/>
      <c r="CP4" s="413"/>
      <c r="CQ4" s="413"/>
      <c r="CR4" s="413"/>
      <c r="CS4" s="413"/>
      <c r="CT4" s="413"/>
      <c r="CU4" s="413"/>
      <c r="CV4" s="413"/>
      <c r="CW4" s="413"/>
      <c r="CX4" s="413"/>
      <c r="CY4" s="413"/>
      <c r="CZ4" s="413"/>
      <c r="DA4" s="413"/>
      <c r="DB4" s="413"/>
      <c r="DC4" s="413"/>
      <c r="DD4" s="413"/>
      <c r="DE4" s="413"/>
      <c r="DF4" s="413"/>
      <c r="DG4" s="413"/>
      <c r="DH4" s="413"/>
      <c r="DI4" s="413"/>
      <c r="DJ4" s="413"/>
      <c r="DK4" s="413"/>
      <c r="DL4" s="413"/>
    </row>
    <row r="5" spans="1:116" ht="10.5" customHeight="1" x14ac:dyDescent="0.5"/>
    <row r="6" spans="1:116" s="414" customFormat="1" ht="20.399999999999999" x14ac:dyDescent="0.55000000000000004">
      <c r="A6" s="606" t="s">
        <v>0</v>
      </c>
      <c r="B6" s="606" t="s">
        <v>3</v>
      </c>
      <c r="C6" s="606" t="s">
        <v>4</v>
      </c>
      <c r="D6" s="606" t="s">
        <v>1</v>
      </c>
      <c r="E6" s="609" t="s">
        <v>5</v>
      </c>
      <c r="F6" s="609"/>
      <c r="G6" s="609"/>
      <c r="H6" s="609"/>
      <c r="I6" s="609"/>
      <c r="J6" s="609"/>
      <c r="K6" s="609"/>
      <c r="L6" s="609"/>
      <c r="M6" s="609"/>
      <c r="N6" s="609"/>
      <c r="O6" s="609"/>
      <c r="P6" s="609"/>
      <c r="Q6" s="607" t="s">
        <v>6</v>
      </c>
      <c r="R6" s="413"/>
      <c r="S6" s="413"/>
      <c r="T6" s="413"/>
      <c r="U6" s="413"/>
      <c r="V6" s="413"/>
      <c r="W6" s="413"/>
      <c r="X6" s="413"/>
      <c r="Y6" s="413"/>
      <c r="Z6" s="413"/>
      <c r="AA6" s="413"/>
      <c r="AB6" s="413"/>
      <c r="AC6" s="413"/>
      <c r="AD6" s="413"/>
      <c r="AE6" s="413"/>
      <c r="AF6" s="413"/>
      <c r="AG6" s="413"/>
      <c r="AH6" s="413"/>
      <c r="AI6" s="413"/>
      <c r="AJ6" s="413"/>
      <c r="AK6" s="413"/>
      <c r="AL6" s="413"/>
      <c r="AM6" s="413"/>
      <c r="AN6" s="413"/>
      <c r="AO6" s="413"/>
      <c r="AP6" s="413"/>
      <c r="AQ6" s="413"/>
      <c r="AR6" s="413"/>
      <c r="AS6" s="413"/>
      <c r="AT6" s="413"/>
      <c r="AU6" s="413"/>
      <c r="AV6" s="413"/>
      <c r="AW6" s="413"/>
      <c r="AX6" s="413"/>
      <c r="AY6" s="413"/>
      <c r="AZ6" s="413"/>
      <c r="BA6" s="413"/>
      <c r="BB6" s="413"/>
      <c r="BC6" s="413"/>
      <c r="BD6" s="413"/>
      <c r="BE6" s="413"/>
      <c r="BF6" s="413"/>
      <c r="BG6" s="413"/>
      <c r="BH6" s="413"/>
      <c r="BI6" s="413"/>
      <c r="BJ6" s="413"/>
      <c r="BK6" s="413"/>
      <c r="BL6" s="413"/>
      <c r="BM6" s="413"/>
      <c r="BN6" s="413"/>
      <c r="BO6" s="413"/>
      <c r="BP6" s="413"/>
      <c r="BQ6" s="413"/>
      <c r="BR6" s="413"/>
      <c r="BS6" s="413"/>
      <c r="BT6" s="413"/>
      <c r="BU6" s="413"/>
      <c r="BV6" s="413"/>
      <c r="BW6" s="413"/>
      <c r="BX6" s="413"/>
      <c r="BY6" s="413"/>
      <c r="BZ6" s="413"/>
      <c r="CA6" s="413"/>
      <c r="CB6" s="413"/>
      <c r="CC6" s="413"/>
      <c r="CD6" s="413"/>
      <c r="CE6" s="413"/>
      <c r="CF6" s="413"/>
      <c r="CG6" s="413"/>
      <c r="CH6" s="413"/>
      <c r="CI6" s="413"/>
      <c r="CJ6" s="413"/>
      <c r="CK6" s="413"/>
      <c r="CL6" s="413"/>
      <c r="CM6" s="413"/>
      <c r="CN6" s="413"/>
      <c r="CO6" s="413"/>
      <c r="CP6" s="413"/>
      <c r="CQ6" s="413"/>
      <c r="CR6" s="413"/>
      <c r="CS6" s="413"/>
      <c r="CT6" s="413"/>
      <c r="CU6" s="413"/>
      <c r="CV6" s="413"/>
      <c r="CW6" s="413"/>
      <c r="CX6" s="413"/>
      <c r="CY6" s="413"/>
      <c r="CZ6" s="413"/>
      <c r="DA6" s="413"/>
      <c r="DB6" s="413"/>
      <c r="DC6" s="413"/>
      <c r="DD6" s="413"/>
      <c r="DE6" s="413"/>
      <c r="DF6" s="413"/>
      <c r="DG6" s="413"/>
      <c r="DH6" s="413"/>
      <c r="DI6" s="413"/>
      <c r="DJ6" s="413"/>
      <c r="DK6" s="413"/>
      <c r="DL6" s="413"/>
    </row>
    <row r="7" spans="1:116" s="414" customFormat="1" ht="20.399999999999999" x14ac:dyDescent="0.55000000000000004">
      <c r="A7" s="606"/>
      <c r="B7" s="606"/>
      <c r="C7" s="606"/>
      <c r="D7" s="606"/>
      <c r="E7" s="419">
        <v>22555</v>
      </c>
      <c r="F7" s="419">
        <v>22586</v>
      </c>
      <c r="G7" s="419">
        <v>22616</v>
      </c>
      <c r="H7" s="419">
        <v>22647</v>
      </c>
      <c r="I7" s="419">
        <v>22678</v>
      </c>
      <c r="J7" s="419">
        <v>22706</v>
      </c>
      <c r="K7" s="419">
        <v>22737</v>
      </c>
      <c r="L7" s="419">
        <v>22767</v>
      </c>
      <c r="M7" s="419">
        <v>22798</v>
      </c>
      <c r="N7" s="419">
        <v>22828</v>
      </c>
      <c r="O7" s="419">
        <v>22859</v>
      </c>
      <c r="P7" s="419">
        <v>22890</v>
      </c>
      <c r="Q7" s="608"/>
      <c r="R7" s="413"/>
      <c r="S7" s="413"/>
      <c r="T7" s="413"/>
      <c r="U7" s="413"/>
      <c r="V7" s="413"/>
      <c r="W7" s="413"/>
      <c r="X7" s="413"/>
      <c r="Y7" s="413"/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3"/>
      <c r="AK7" s="413"/>
      <c r="AL7" s="413"/>
      <c r="AM7" s="413"/>
      <c r="AN7" s="413"/>
      <c r="AO7" s="413"/>
      <c r="AP7" s="413"/>
      <c r="AQ7" s="413"/>
      <c r="AR7" s="413"/>
      <c r="AS7" s="413"/>
      <c r="AT7" s="413"/>
      <c r="AU7" s="413"/>
      <c r="AV7" s="413"/>
      <c r="AW7" s="413"/>
      <c r="AX7" s="413"/>
      <c r="AY7" s="413"/>
      <c r="AZ7" s="413"/>
      <c r="BA7" s="413"/>
      <c r="BB7" s="413"/>
      <c r="BC7" s="413"/>
      <c r="BD7" s="413"/>
      <c r="BE7" s="413"/>
      <c r="BF7" s="413"/>
      <c r="BG7" s="413"/>
      <c r="BH7" s="413"/>
      <c r="BI7" s="413"/>
      <c r="BJ7" s="413"/>
      <c r="BK7" s="413"/>
      <c r="BL7" s="413"/>
      <c r="BM7" s="413"/>
      <c r="BN7" s="413"/>
      <c r="BO7" s="413"/>
      <c r="BP7" s="413"/>
      <c r="BQ7" s="413"/>
      <c r="BR7" s="413"/>
      <c r="BS7" s="413"/>
      <c r="BT7" s="413"/>
      <c r="BU7" s="413"/>
      <c r="BV7" s="413"/>
      <c r="BW7" s="413"/>
      <c r="BX7" s="413"/>
      <c r="BY7" s="413"/>
      <c r="BZ7" s="413"/>
      <c r="CA7" s="413"/>
      <c r="CB7" s="413"/>
      <c r="CC7" s="413"/>
      <c r="CD7" s="413"/>
      <c r="CE7" s="413"/>
      <c r="CF7" s="413"/>
      <c r="CG7" s="413"/>
      <c r="CH7" s="413"/>
      <c r="CI7" s="413"/>
      <c r="CJ7" s="413"/>
      <c r="CK7" s="413"/>
      <c r="CL7" s="413"/>
      <c r="CM7" s="413"/>
      <c r="CN7" s="413"/>
      <c r="CO7" s="413"/>
      <c r="CP7" s="413"/>
      <c r="CQ7" s="413"/>
      <c r="CR7" s="413"/>
      <c r="CS7" s="413"/>
      <c r="CT7" s="413"/>
      <c r="CU7" s="413"/>
      <c r="CV7" s="413"/>
      <c r="CW7" s="413"/>
      <c r="CX7" s="413"/>
      <c r="CY7" s="413"/>
      <c r="CZ7" s="413"/>
      <c r="DA7" s="413"/>
      <c r="DB7" s="413"/>
      <c r="DC7" s="413"/>
      <c r="DD7" s="413"/>
      <c r="DE7" s="413"/>
      <c r="DF7" s="413"/>
      <c r="DG7" s="413"/>
      <c r="DH7" s="413"/>
      <c r="DI7" s="413"/>
      <c r="DJ7" s="413"/>
      <c r="DK7" s="413"/>
      <c r="DL7" s="413"/>
    </row>
    <row r="8" spans="1:116" s="414" customFormat="1" ht="20.399999999999999" x14ac:dyDescent="0.55000000000000004">
      <c r="A8" s="610"/>
      <c r="B8" s="417"/>
      <c r="C8" s="417"/>
      <c r="D8" s="610">
        <v>762950</v>
      </c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20"/>
      <c r="R8" s="413"/>
      <c r="S8" s="413"/>
      <c r="T8" s="413"/>
      <c r="U8" s="413"/>
      <c r="V8" s="413"/>
      <c r="W8" s="413"/>
      <c r="X8" s="413"/>
      <c r="Y8" s="413"/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3"/>
      <c r="AK8" s="413"/>
      <c r="AL8" s="413"/>
      <c r="AM8" s="413"/>
      <c r="AN8" s="413"/>
      <c r="AO8" s="413"/>
      <c r="AP8" s="413"/>
      <c r="AQ8" s="413"/>
      <c r="AR8" s="413"/>
      <c r="AS8" s="413"/>
      <c r="AT8" s="413"/>
      <c r="AU8" s="413"/>
      <c r="AV8" s="413"/>
      <c r="AW8" s="413"/>
      <c r="AX8" s="413"/>
      <c r="AY8" s="413"/>
      <c r="AZ8" s="413"/>
      <c r="BA8" s="413"/>
      <c r="BB8" s="413"/>
      <c r="BC8" s="413"/>
      <c r="BD8" s="413"/>
      <c r="BE8" s="413"/>
      <c r="BF8" s="413"/>
      <c r="BG8" s="413"/>
      <c r="BH8" s="413"/>
      <c r="BI8" s="413"/>
      <c r="BJ8" s="413"/>
      <c r="BK8" s="413"/>
      <c r="BL8" s="413"/>
      <c r="BM8" s="413"/>
      <c r="BN8" s="413"/>
      <c r="BO8" s="413"/>
      <c r="BP8" s="413"/>
      <c r="BQ8" s="413"/>
      <c r="BR8" s="413"/>
      <c r="BS8" s="413"/>
      <c r="BT8" s="413"/>
      <c r="BU8" s="413"/>
      <c r="BV8" s="413"/>
      <c r="BW8" s="413"/>
      <c r="BX8" s="413"/>
      <c r="BY8" s="413"/>
      <c r="BZ8" s="413"/>
      <c r="CA8" s="413"/>
      <c r="CB8" s="413"/>
      <c r="CC8" s="413"/>
      <c r="CD8" s="413"/>
      <c r="CE8" s="413"/>
      <c r="CF8" s="413"/>
      <c r="CG8" s="413"/>
      <c r="CH8" s="413"/>
      <c r="CI8" s="413"/>
      <c r="CJ8" s="413"/>
      <c r="CK8" s="413"/>
      <c r="CL8" s="413"/>
      <c r="CM8" s="413"/>
      <c r="CN8" s="413"/>
      <c r="CO8" s="413"/>
      <c r="CP8" s="413"/>
      <c r="CQ8" s="413"/>
      <c r="CR8" s="413"/>
      <c r="CS8" s="413"/>
      <c r="CT8" s="413"/>
      <c r="CU8" s="413"/>
      <c r="CV8" s="413"/>
      <c r="CW8" s="413"/>
      <c r="CX8" s="413"/>
      <c r="CY8" s="413"/>
      <c r="CZ8" s="413"/>
      <c r="DA8" s="413"/>
      <c r="DB8" s="413"/>
      <c r="DC8" s="413"/>
      <c r="DD8" s="413"/>
      <c r="DE8" s="413"/>
      <c r="DF8" s="413"/>
      <c r="DG8" s="413"/>
      <c r="DH8" s="413"/>
      <c r="DI8" s="413"/>
      <c r="DJ8" s="413"/>
      <c r="DK8" s="413"/>
      <c r="DL8" s="413"/>
    </row>
    <row r="9" spans="1:116" s="425" customFormat="1" ht="24" customHeight="1" x14ac:dyDescent="0.55000000000000004">
      <c r="A9" s="421" t="s">
        <v>53</v>
      </c>
      <c r="B9" s="422"/>
      <c r="C9" s="422"/>
      <c r="D9" s="422"/>
      <c r="E9" s="611"/>
      <c r="F9" s="611"/>
      <c r="G9" s="611"/>
      <c r="H9" s="611"/>
      <c r="I9" s="611"/>
      <c r="J9" s="611"/>
      <c r="K9" s="611"/>
      <c r="L9" s="611"/>
      <c r="M9" s="611"/>
      <c r="N9" s="611"/>
      <c r="O9" s="611"/>
      <c r="P9" s="611"/>
      <c r="Q9" s="424" t="s">
        <v>55</v>
      </c>
    </row>
    <row r="10" spans="1:116" s="430" customFormat="1" ht="20.399999999999999" x14ac:dyDescent="0.5">
      <c r="A10" s="426" t="s">
        <v>26</v>
      </c>
      <c r="B10" s="427"/>
      <c r="C10" s="427"/>
      <c r="D10" s="427"/>
      <c r="E10" s="612"/>
      <c r="F10" s="612"/>
      <c r="G10" s="612"/>
      <c r="H10" s="612"/>
      <c r="I10" s="612"/>
      <c r="J10" s="612"/>
      <c r="K10" s="612"/>
      <c r="L10" s="612"/>
      <c r="M10" s="612"/>
      <c r="N10" s="612"/>
      <c r="O10" s="612"/>
      <c r="P10" s="612"/>
      <c r="Q10" s="429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1"/>
      <c r="AH10" s="411"/>
      <c r="AI10" s="411"/>
      <c r="AJ10" s="411"/>
      <c r="AK10" s="411"/>
      <c r="AL10" s="411"/>
      <c r="AM10" s="411"/>
      <c r="AN10" s="411"/>
      <c r="AO10" s="411"/>
      <c r="AP10" s="411"/>
      <c r="AQ10" s="411"/>
      <c r="AR10" s="411"/>
      <c r="AS10" s="411"/>
      <c r="AT10" s="411"/>
      <c r="AU10" s="411"/>
      <c r="AV10" s="411"/>
      <c r="AW10" s="411"/>
      <c r="AX10" s="411"/>
      <c r="AY10" s="411"/>
      <c r="AZ10" s="411"/>
      <c r="BA10" s="411"/>
      <c r="BB10" s="411"/>
      <c r="BC10" s="411"/>
      <c r="BD10" s="411"/>
      <c r="BE10" s="411"/>
      <c r="BF10" s="411"/>
      <c r="BG10" s="411"/>
      <c r="BH10" s="411"/>
      <c r="BI10" s="411"/>
      <c r="BJ10" s="411"/>
      <c r="BK10" s="411"/>
      <c r="BL10" s="411"/>
      <c r="BM10" s="411"/>
      <c r="BN10" s="411"/>
      <c r="BO10" s="411"/>
      <c r="BP10" s="411"/>
      <c r="BQ10" s="411"/>
      <c r="BR10" s="411"/>
      <c r="BS10" s="411"/>
      <c r="BT10" s="411"/>
      <c r="BU10" s="411"/>
      <c r="BV10" s="411"/>
      <c r="BW10" s="411"/>
      <c r="BX10" s="411"/>
      <c r="BY10" s="411"/>
      <c r="BZ10" s="411"/>
      <c r="CA10" s="411"/>
      <c r="CB10" s="411"/>
      <c r="CC10" s="411"/>
      <c r="CD10" s="411"/>
      <c r="CE10" s="411"/>
      <c r="CF10" s="411"/>
      <c r="CG10" s="411"/>
      <c r="CH10" s="411"/>
      <c r="CI10" s="411"/>
      <c r="CJ10" s="411"/>
      <c r="CK10" s="411"/>
      <c r="CL10" s="411"/>
      <c r="CM10" s="411"/>
      <c r="CN10" s="411"/>
      <c r="CO10" s="411"/>
      <c r="CP10" s="411"/>
      <c r="CQ10" s="411"/>
      <c r="CR10" s="411"/>
      <c r="CS10" s="411"/>
      <c r="CT10" s="411"/>
      <c r="CU10" s="411"/>
      <c r="CV10" s="411"/>
      <c r="CW10" s="411"/>
      <c r="CX10" s="411"/>
      <c r="CY10" s="411"/>
      <c r="CZ10" s="411"/>
      <c r="DA10" s="411"/>
      <c r="DB10" s="411"/>
      <c r="DC10" s="411"/>
      <c r="DD10" s="411"/>
      <c r="DE10" s="411"/>
      <c r="DF10" s="411"/>
      <c r="DG10" s="411"/>
      <c r="DH10" s="411"/>
      <c r="DI10" s="411"/>
      <c r="DJ10" s="411"/>
      <c r="DK10" s="411"/>
      <c r="DL10" s="411"/>
    </row>
    <row r="11" spans="1:116" s="430" customFormat="1" ht="40.799999999999997" x14ac:dyDescent="0.5">
      <c r="A11" s="431" t="s">
        <v>50</v>
      </c>
      <c r="B11" s="432">
        <v>5</v>
      </c>
      <c r="C11" s="432" t="s">
        <v>7</v>
      </c>
      <c r="D11" s="432"/>
      <c r="E11" s="201"/>
      <c r="F11" s="432"/>
      <c r="G11" s="432" t="s">
        <v>494</v>
      </c>
      <c r="H11" s="432"/>
      <c r="I11" s="432"/>
      <c r="J11" s="613"/>
      <c r="K11" s="613"/>
      <c r="L11" s="613"/>
      <c r="M11" s="613"/>
      <c r="N11" s="613"/>
      <c r="O11" s="613"/>
      <c r="P11" s="613"/>
      <c r="Q11" s="436" t="s">
        <v>54</v>
      </c>
      <c r="R11" s="411"/>
      <c r="S11" s="411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  <c r="AG11" s="411"/>
      <c r="AH11" s="411"/>
      <c r="AI11" s="411"/>
      <c r="AJ11" s="411"/>
      <c r="AK11" s="411"/>
      <c r="AL11" s="411"/>
      <c r="AM11" s="411"/>
      <c r="AN11" s="411"/>
      <c r="AO11" s="411"/>
      <c r="AP11" s="411"/>
      <c r="AQ11" s="411"/>
      <c r="AR11" s="411"/>
      <c r="AS11" s="411"/>
      <c r="AT11" s="411"/>
      <c r="AU11" s="411"/>
      <c r="AV11" s="411"/>
      <c r="AW11" s="411"/>
      <c r="AX11" s="411"/>
      <c r="AY11" s="411"/>
      <c r="AZ11" s="411"/>
      <c r="BA11" s="411"/>
      <c r="BB11" s="411"/>
      <c r="BC11" s="411"/>
      <c r="BD11" s="411"/>
      <c r="BE11" s="411"/>
      <c r="BF11" s="411"/>
      <c r="BG11" s="411"/>
      <c r="BH11" s="411"/>
      <c r="BI11" s="411"/>
      <c r="BJ11" s="411"/>
      <c r="BK11" s="411"/>
      <c r="BL11" s="411"/>
      <c r="BM11" s="411"/>
      <c r="BN11" s="411"/>
      <c r="BO11" s="411"/>
      <c r="BP11" s="411"/>
      <c r="BQ11" s="411"/>
      <c r="BR11" s="411"/>
      <c r="BS11" s="411"/>
      <c r="BT11" s="411"/>
      <c r="BU11" s="411"/>
      <c r="BV11" s="411"/>
      <c r="BW11" s="411"/>
      <c r="BX11" s="411"/>
      <c r="BY11" s="411"/>
      <c r="BZ11" s="411"/>
      <c r="CA11" s="411"/>
      <c r="CB11" s="411"/>
      <c r="CC11" s="411"/>
      <c r="CD11" s="411"/>
      <c r="CE11" s="411"/>
      <c r="CF11" s="411"/>
      <c r="CG11" s="411"/>
      <c r="CH11" s="411"/>
      <c r="CI11" s="411"/>
      <c r="CJ11" s="411"/>
      <c r="CK11" s="411"/>
      <c r="CL11" s="411"/>
      <c r="CM11" s="411"/>
      <c r="CN11" s="411"/>
      <c r="CO11" s="411"/>
      <c r="CP11" s="411"/>
      <c r="CQ11" s="411"/>
      <c r="CR11" s="411"/>
      <c r="CS11" s="411"/>
      <c r="CT11" s="411"/>
      <c r="CU11" s="411"/>
      <c r="CV11" s="411"/>
      <c r="CW11" s="411"/>
      <c r="CX11" s="411"/>
      <c r="CY11" s="411"/>
      <c r="CZ11" s="411"/>
      <c r="DA11" s="411"/>
      <c r="DB11" s="411"/>
      <c r="DC11" s="411"/>
      <c r="DD11" s="411"/>
      <c r="DE11" s="411"/>
      <c r="DF11" s="411"/>
      <c r="DG11" s="411"/>
      <c r="DH11" s="411"/>
      <c r="DI11" s="411"/>
      <c r="DJ11" s="411"/>
      <c r="DK11" s="411"/>
      <c r="DL11" s="411"/>
    </row>
    <row r="12" spans="1:116" s="430" customFormat="1" ht="38.4" x14ac:dyDescent="0.5">
      <c r="A12" s="431" t="s">
        <v>61</v>
      </c>
      <c r="B12" s="432">
        <v>15</v>
      </c>
      <c r="C12" s="432" t="s">
        <v>7</v>
      </c>
      <c r="D12" s="432"/>
      <c r="E12" s="201"/>
      <c r="F12" s="614"/>
      <c r="G12" s="432" t="s">
        <v>57</v>
      </c>
      <c r="H12" s="432"/>
      <c r="I12" s="432"/>
      <c r="J12" s="613"/>
      <c r="K12" s="613"/>
      <c r="L12" s="613"/>
      <c r="M12" s="613"/>
      <c r="N12" s="613"/>
      <c r="O12" s="613"/>
      <c r="P12" s="613"/>
      <c r="Q12" s="436" t="s">
        <v>54</v>
      </c>
      <c r="R12" s="411"/>
      <c r="S12" s="411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1"/>
      <c r="AH12" s="411"/>
      <c r="AI12" s="411"/>
      <c r="AJ12" s="411"/>
      <c r="AK12" s="411"/>
      <c r="AL12" s="411"/>
      <c r="AM12" s="411"/>
      <c r="AN12" s="411"/>
      <c r="AO12" s="411"/>
      <c r="AP12" s="411"/>
      <c r="AQ12" s="411"/>
      <c r="AR12" s="411"/>
      <c r="AS12" s="411"/>
      <c r="AT12" s="411"/>
      <c r="AU12" s="411"/>
      <c r="AV12" s="411"/>
      <c r="AW12" s="411"/>
      <c r="AX12" s="411"/>
      <c r="AY12" s="411"/>
      <c r="AZ12" s="411"/>
      <c r="BA12" s="411"/>
      <c r="BB12" s="411"/>
      <c r="BC12" s="411"/>
      <c r="BD12" s="411"/>
      <c r="BE12" s="411"/>
      <c r="BF12" s="411"/>
      <c r="BG12" s="411"/>
      <c r="BH12" s="411"/>
      <c r="BI12" s="411"/>
      <c r="BJ12" s="411"/>
      <c r="BK12" s="411"/>
      <c r="BL12" s="411"/>
      <c r="BM12" s="411"/>
      <c r="BN12" s="411"/>
      <c r="BO12" s="411"/>
      <c r="BP12" s="411"/>
      <c r="BQ12" s="411"/>
      <c r="BR12" s="411"/>
      <c r="BS12" s="411"/>
      <c r="BT12" s="411"/>
      <c r="BU12" s="411"/>
      <c r="BV12" s="411"/>
      <c r="BW12" s="411"/>
      <c r="BX12" s="411"/>
      <c r="BY12" s="411"/>
      <c r="BZ12" s="411"/>
      <c r="CA12" s="411"/>
      <c r="CB12" s="411"/>
      <c r="CC12" s="411"/>
      <c r="CD12" s="411"/>
      <c r="CE12" s="411"/>
      <c r="CF12" s="411"/>
      <c r="CG12" s="411"/>
      <c r="CH12" s="411"/>
      <c r="CI12" s="411"/>
      <c r="CJ12" s="411"/>
      <c r="CK12" s="411"/>
      <c r="CL12" s="411"/>
      <c r="CM12" s="411"/>
      <c r="CN12" s="411"/>
      <c r="CO12" s="411"/>
      <c r="CP12" s="411"/>
      <c r="CQ12" s="411"/>
      <c r="CR12" s="411"/>
      <c r="CS12" s="411"/>
      <c r="CT12" s="411"/>
      <c r="CU12" s="411"/>
      <c r="CV12" s="411"/>
      <c r="CW12" s="411"/>
      <c r="CX12" s="411"/>
      <c r="CY12" s="411"/>
      <c r="CZ12" s="411"/>
      <c r="DA12" s="411"/>
      <c r="DB12" s="411"/>
      <c r="DC12" s="411"/>
      <c r="DD12" s="411"/>
      <c r="DE12" s="411"/>
      <c r="DF12" s="411"/>
      <c r="DG12" s="411"/>
      <c r="DH12" s="411"/>
      <c r="DI12" s="411"/>
      <c r="DJ12" s="411"/>
      <c r="DK12" s="411"/>
      <c r="DL12" s="411"/>
    </row>
    <row r="13" spans="1:116" s="411" customFormat="1" ht="20.399999999999999" x14ac:dyDescent="0.5">
      <c r="A13" s="426" t="s">
        <v>373</v>
      </c>
      <c r="B13" s="427"/>
      <c r="C13" s="427"/>
      <c r="D13" s="427"/>
      <c r="E13" s="615"/>
      <c r="F13" s="612"/>
      <c r="G13" s="612"/>
      <c r="H13" s="612"/>
      <c r="I13" s="612"/>
      <c r="J13" s="612"/>
      <c r="K13" s="612"/>
      <c r="L13" s="612"/>
      <c r="M13" s="612"/>
      <c r="N13" s="612"/>
      <c r="O13" s="612"/>
      <c r="P13" s="612"/>
      <c r="Q13" s="437"/>
    </row>
    <row r="14" spans="1:116" s="411" customFormat="1" ht="40.799999999999997" x14ac:dyDescent="0.5">
      <c r="A14" s="431" t="s">
        <v>27</v>
      </c>
      <c r="B14" s="432">
        <v>5</v>
      </c>
      <c r="C14" s="432" t="s">
        <v>7</v>
      </c>
      <c r="D14" s="438"/>
      <c r="E14" s="613"/>
      <c r="F14" s="613"/>
      <c r="G14" s="613" t="s">
        <v>57</v>
      </c>
      <c r="H14" s="613"/>
      <c r="I14" s="613"/>
      <c r="J14" s="613"/>
      <c r="K14" s="613"/>
      <c r="L14" s="613"/>
      <c r="M14" s="613"/>
      <c r="N14" s="613"/>
      <c r="O14" s="613"/>
      <c r="P14" s="613"/>
      <c r="Q14" s="440" t="s">
        <v>55</v>
      </c>
    </row>
    <row r="15" spans="1:116" s="411" customFormat="1" ht="40.799999999999997" x14ac:dyDescent="0.5">
      <c r="A15" s="431" t="s">
        <v>28</v>
      </c>
      <c r="B15" s="432">
        <v>5</v>
      </c>
      <c r="C15" s="432" t="s">
        <v>7</v>
      </c>
      <c r="D15" s="438">
        <v>65000</v>
      </c>
      <c r="E15" s="613"/>
      <c r="F15" s="613"/>
      <c r="G15" s="613"/>
      <c r="H15" s="616" t="s">
        <v>125</v>
      </c>
      <c r="I15" s="616"/>
      <c r="J15" s="613"/>
      <c r="K15" s="613"/>
      <c r="L15" s="613"/>
      <c r="M15" s="613"/>
      <c r="N15" s="613"/>
      <c r="O15" s="613"/>
      <c r="P15" s="613"/>
      <c r="Q15" s="601" t="s">
        <v>495</v>
      </c>
    </row>
    <row r="16" spans="1:116" s="411" customFormat="1" x14ac:dyDescent="0.5">
      <c r="A16" s="441" t="s">
        <v>14</v>
      </c>
      <c r="B16" s="432"/>
      <c r="C16" s="432"/>
      <c r="D16" s="432"/>
      <c r="E16" s="617" t="s">
        <v>13</v>
      </c>
      <c r="F16" s="618"/>
      <c r="G16" s="619"/>
      <c r="H16" s="432"/>
      <c r="I16" s="620"/>
      <c r="J16" s="432"/>
      <c r="K16" s="432"/>
      <c r="L16" s="432"/>
      <c r="M16" s="613"/>
      <c r="N16" s="613"/>
      <c r="O16" s="613"/>
      <c r="P16" s="613"/>
      <c r="Q16" s="601"/>
    </row>
    <row r="17" spans="1:116" s="411" customFormat="1" x14ac:dyDescent="0.5">
      <c r="A17" s="441" t="s">
        <v>15</v>
      </c>
      <c r="B17" s="432"/>
      <c r="C17" s="432"/>
      <c r="D17" s="432"/>
      <c r="E17" s="613"/>
      <c r="F17" s="613"/>
      <c r="G17" s="613"/>
      <c r="H17" s="617" t="s">
        <v>13</v>
      </c>
      <c r="I17" s="618"/>
      <c r="J17" s="619"/>
      <c r="K17" s="432"/>
      <c r="L17" s="432"/>
      <c r="M17" s="432"/>
      <c r="N17" s="432"/>
      <c r="O17" s="432"/>
      <c r="P17" s="613"/>
      <c r="Q17" s="601"/>
    </row>
    <row r="18" spans="1:116" s="411" customFormat="1" ht="30.6" customHeight="1" x14ac:dyDescent="0.5">
      <c r="A18" s="441" t="s">
        <v>16</v>
      </c>
      <c r="B18" s="432"/>
      <c r="C18" s="432"/>
      <c r="D18" s="432"/>
      <c r="E18" s="613"/>
      <c r="F18" s="613"/>
      <c r="G18" s="613"/>
      <c r="H18" s="617" t="s">
        <v>13</v>
      </c>
      <c r="I18" s="618"/>
      <c r="J18" s="618"/>
      <c r="K18" s="619"/>
      <c r="L18" s="432"/>
      <c r="M18" s="432"/>
      <c r="N18" s="432"/>
      <c r="O18" s="432"/>
      <c r="P18" s="613"/>
      <c r="Q18" s="601"/>
    </row>
    <row r="19" spans="1:116" s="411" customFormat="1" ht="37.950000000000003" customHeight="1" x14ac:dyDescent="0.5">
      <c r="A19" s="441" t="s">
        <v>17</v>
      </c>
      <c r="B19" s="432"/>
      <c r="C19" s="432"/>
      <c r="D19" s="432"/>
      <c r="E19" s="613"/>
      <c r="F19" s="432"/>
      <c r="G19" s="432"/>
      <c r="H19" s="617" t="s">
        <v>13</v>
      </c>
      <c r="I19" s="618"/>
      <c r="J19" s="618"/>
      <c r="K19" s="619"/>
      <c r="L19" s="432"/>
      <c r="M19" s="432"/>
      <c r="N19" s="432"/>
      <c r="O19" s="432"/>
      <c r="P19" s="613"/>
      <c r="Q19" s="601"/>
    </row>
    <row r="20" spans="1:116" s="411" customFormat="1" ht="20.399999999999999" x14ac:dyDescent="0.5">
      <c r="A20" s="431" t="s">
        <v>29</v>
      </c>
      <c r="B20" s="432">
        <v>5</v>
      </c>
      <c r="C20" s="432" t="s">
        <v>7</v>
      </c>
      <c r="D20" s="438">
        <v>4000</v>
      </c>
      <c r="E20" s="613"/>
      <c r="F20" s="613"/>
      <c r="G20" s="613"/>
      <c r="H20" s="613"/>
      <c r="I20" s="613"/>
      <c r="J20" s="613"/>
      <c r="K20" s="613"/>
      <c r="L20" s="613"/>
      <c r="M20" s="613"/>
      <c r="N20" s="613"/>
      <c r="O20" s="613"/>
      <c r="P20" s="613"/>
      <c r="Q20" s="601" t="s">
        <v>496</v>
      </c>
    </row>
    <row r="21" spans="1:116" s="411" customFormat="1" ht="49.2" customHeight="1" x14ac:dyDescent="0.5">
      <c r="A21" s="441" t="s">
        <v>18</v>
      </c>
      <c r="B21" s="432"/>
      <c r="C21" s="432"/>
      <c r="D21" s="438"/>
      <c r="E21" s="613"/>
      <c r="F21" s="613"/>
      <c r="G21" s="613"/>
      <c r="H21" s="617" t="s">
        <v>57</v>
      </c>
      <c r="I21" s="618"/>
      <c r="J21" s="619"/>
      <c r="K21" s="432"/>
      <c r="L21" s="621"/>
      <c r="M21" s="432"/>
      <c r="N21" s="432"/>
      <c r="O21" s="432"/>
      <c r="P21" s="432"/>
      <c r="Q21" s="601"/>
    </row>
    <row r="22" spans="1:116" s="411" customFormat="1" x14ac:dyDescent="0.5">
      <c r="A22" s="441" t="s">
        <v>19</v>
      </c>
      <c r="B22" s="432"/>
      <c r="C22" s="432"/>
      <c r="D22" s="438"/>
      <c r="E22" s="613"/>
      <c r="F22" s="613"/>
      <c r="G22" s="613"/>
      <c r="H22" s="613"/>
      <c r="I22" s="613"/>
      <c r="J22" s="432"/>
      <c r="K22" s="432"/>
      <c r="L22" s="621" t="s">
        <v>57</v>
      </c>
      <c r="M22" s="441"/>
      <c r="N22" s="621"/>
      <c r="O22" s="621"/>
      <c r="P22" s="621"/>
      <c r="Q22" s="601"/>
    </row>
    <row r="23" spans="1:116" s="411" customFormat="1" ht="39.6" customHeight="1" x14ac:dyDescent="0.5">
      <c r="A23" s="431" t="s">
        <v>30</v>
      </c>
      <c r="B23" s="432">
        <v>5</v>
      </c>
      <c r="C23" s="432" t="s">
        <v>7</v>
      </c>
      <c r="D23" s="438">
        <v>9950</v>
      </c>
      <c r="E23" s="613"/>
      <c r="F23" s="622"/>
      <c r="G23" s="622"/>
      <c r="H23" s="623"/>
      <c r="I23" s="624"/>
      <c r="J23" s="624"/>
      <c r="K23" s="623"/>
      <c r="L23" s="623"/>
      <c r="M23" s="613"/>
      <c r="N23" s="613"/>
      <c r="O23" s="613"/>
      <c r="P23" s="613"/>
      <c r="Q23" s="602" t="s">
        <v>497</v>
      </c>
    </row>
    <row r="24" spans="1:116" s="411" customFormat="1" ht="39.6" x14ac:dyDescent="0.5">
      <c r="A24" s="441" t="s">
        <v>51</v>
      </c>
      <c r="B24" s="432"/>
      <c r="C24" s="432"/>
      <c r="D24" s="432"/>
      <c r="E24" s="625"/>
      <c r="F24" s="625"/>
      <c r="G24" s="625"/>
      <c r="H24" s="623"/>
      <c r="I24" s="623"/>
      <c r="J24" s="623"/>
      <c r="K24" s="626" t="s">
        <v>57</v>
      </c>
      <c r="L24" s="627"/>
      <c r="M24" s="628"/>
      <c r="N24" s="625"/>
      <c r="O24" s="625"/>
      <c r="P24" s="625"/>
      <c r="Q24" s="603"/>
    </row>
    <row r="25" spans="1:116" s="411" customFormat="1" ht="20.399999999999999" x14ac:dyDescent="0.5">
      <c r="A25" s="431" t="s">
        <v>31</v>
      </c>
      <c r="B25" s="432">
        <v>50</v>
      </c>
      <c r="C25" s="432" t="s">
        <v>7</v>
      </c>
      <c r="D25" s="438">
        <v>380000</v>
      </c>
      <c r="E25" s="613"/>
      <c r="F25" s="629"/>
      <c r="G25" s="629"/>
      <c r="H25" s="613"/>
      <c r="I25" s="613"/>
      <c r="J25" s="613"/>
      <c r="K25" s="613"/>
      <c r="L25" s="613"/>
      <c r="M25" s="613"/>
      <c r="N25" s="613"/>
      <c r="O25" s="613"/>
      <c r="P25" s="613"/>
      <c r="Q25" s="601" t="s">
        <v>498</v>
      </c>
    </row>
    <row r="26" spans="1:116" s="411" customFormat="1" x14ac:dyDescent="0.5">
      <c r="A26" s="441" t="s">
        <v>9</v>
      </c>
      <c r="B26" s="432"/>
      <c r="C26" s="432"/>
      <c r="D26" s="438"/>
      <c r="E26" s="630" t="s">
        <v>57</v>
      </c>
      <c r="F26" s="631"/>
      <c r="G26" s="632"/>
      <c r="H26" s="432"/>
      <c r="I26" s="432"/>
      <c r="J26" s="432"/>
      <c r="K26" s="613"/>
      <c r="L26" s="613"/>
      <c r="M26" s="613"/>
      <c r="N26" s="613"/>
      <c r="O26" s="613"/>
      <c r="P26" s="613"/>
      <c r="Q26" s="601"/>
    </row>
    <row r="27" spans="1:116" s="411" customFormat="1" x14ac:dyDescent="0.5">
      <c r="A27" s="441" t="s">
        <v>58</v>
      </c>
      <c r="B27" s="432"/>
      <c r="C27" s="432"/>
      <c r="D27" s="438"/>
      <c r="E27" s="630" t="s">
        <v>57</v>
      </c>
      <c r="F27" s="631"/>
      <c r="G27" s="632"/>
      <c r="H27" s="432"/>
      <c r="I27" s="621"/>
      <c r="J27" s="432"/>
      <c r="K27" s="613"/>
      <c r="L27" s="613"/>
      <c r="M27" s="613"/>
      <c r="N27" s="613"/>
      <c r="O27" s="613"/>
      <c r="P27" s="613"/>
      <c r="Q27" s="601"/>
    </row>
    <row r="28" spans="1:116" s="411" customFormat="1" ht="40.200000000000003" customHeight="1" x14ac:dyDescent="0.5">
      <c r="A28" s="441" t="s">
        <v>10</v>
      </c>
      <c r="B28" s="432"/>
      <c r="C28" s="432"/>
      <c r="D28" s="438"/>
      <c r="E28" s="613"/>
      <c r="F28" s="629"/>
      <c r="G28" s="633"/>
      <c r="H28" s="617" t="s">
        <v>57</v>
      </c>
      <c r="I28" s="618"/>
      <c r="J28" s="619"/>
      <c r="K28" s="613"/>
      <c r="L28" s="613"/>
      <c r="M28" s="613"/>
      <c r="N28" s="613"/>
      <c r="O28" s="613"/>
      <c r="P28" s="613"/>
      <c r="Q28" s="601"/>
    </row>
    <row r="29" spans="1:116" s="430" customFormat="1" ht="20.399999999999999" x14ac:dyDescent="0.5">
      <c r="A29" s="431" t="s">
        <v>32</v>
      </c>
      <c r="B29" s="432"/>
      <c r="C29" s="432"/>
      <c r="D29" s="432"/>
      <c r="E29" s="613"/>
      <c r="F29" s="613"/>
      <c r="G29" s="613"/>
      <c r="H29" s="613"/>
      <c r="I29" s="613"/>
      <c r="J29" s="613"/>
      <c r="K29" s="613"/>
      <c r="L29" s="613"/>
      <c r="M29" s="613"/>
      <c r="N29" s="613"/>
      <c r="O29" s="613"/>
      <c r="P29" s="613"/>
      <c r="Q29" s="45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1"/>
      <c r="AH29" s="411"/>
      <c r="AI29" s="411"/>
      <c r="AJ29" s="411"/>
      <c r="AK29" s="411"/>
      <c r="AL29" s="411"/>
      <c r="AM29" s="411"/>
      <c r="AN29" s="411"/>
      <c r="AO29" s="411"/>
      <c r="AP29" s="411"/>
      <c r="AQ29" s="411"/>
      <c r="AR29" s="411"/>
      <c r="AS29" s="411"/>
      <c r="AT29" s="411"/>
      <c r="AU29" s="411"/>
      <c r="AV29" s="411"/>
      <c r="AW29" s="411"/>
      <c r="AX29" s="411"/>
      <c r="AY29" s="411"/>
      <c r="AZ29" s="411"/>
      <c r="BA29" s="411"/>
      <c r="BB29" s="411"/>
      <c r="BC29" s="411"/>
      <c r="BD29" s="411"/>
      <c r="BE29" s="411"/>
      <c r="BF29" s="411"/>
      <c r="BG29" s="411"/>
      <c r="BH29" s="411"/>
      <c r="BI29" s="411"/>
      <c r="BJ29" s="411"/>
      <c r="BK29" s="411"/>
      <c r="BL29" s="411"/>
      <c r="BM29" s="411"/>
      <c r="BN29" s="411"/>
      <c r="BO29" s="411"/>
      <c r="BP29" s="411"/>
      <c r="BQ29" s="411"/>
      <c r="BR29" s="411"/>
      <c r="BS29" s="411"/>
      <c r="BT29" s="411"/>
      <c r="BU29" s="411"/>
      <c r="BV29" s="411"/>
      <c r="BW29" s="411"/>
      <c r="BX29" s="411"/>
      <c r="BY29" s="411"/>
      <c r="BZ29" s="411"/>
      <c r="CA29" s="411"/>
      <c r="CB29" s="411"/>
      <c r="CC29" s="411"/>
      <c r="CD29" s="411"/>
      <c r="CE29" s="411"/>
      <c r="CF29" s="411"/>
      <c r="CG29" s="411"/>
      <c r="CH29" s="411"/>
      <c r="CI29" s="411"/>
      <c r="CJ29" s="411"/>
      <c r="CK29" s="411"/>
      <c r="CL29" s="411"/>
      <c r="CM29" s="411"/>
      <c r="CN29" s="411"/>
      <c r="CO29" s="411"/>
      <c r="CP29" s="411"/>
      <c r="CQ29" s="411"/>
      <c r="CR29" s="411"/>
      <c r="CS29" s="411"/>
      <c r="CT29" s="411"/>
      <c r="CU29" s="411"/>
      <c r="CV29" s="411"/>
      <c r="CW29" s="411"/>
      <c r="CX29" s="411"/>
      <c r="CY29" s="411"/>
      <c r="CZ29" s="411"/>
      <c r="DA29" s="411"/>
      <c r="DB29" s="411"/>
      <c r="DC29" s="411"/>
      <c r="DD29" s="411"/>
      <c r="DE29" s="411"/>
      <c r="DF29" s="411"/>
      <c r="DG29" s="411"/>
      <c r="DH29" s="411"/>
      <c r="DI29" s="411"/>
      <c r="DJ29" s="411"/>
      <c r="DK29" s="411"/>
      <c r="DL29" s="411"/>
    </row>
    <row r="30" spans="1:116" s="430" customFormat="1" ht="39.6" x14ac:dyDescent="0.5">
      <c r="A30" s="452" t="s">
        <v>59</v>
      </c>
      <c r="B30" s="432"/>
      <c r="C30" s="432"/>
      <c r="D30" s="438"/>
      <c r="E30" s="613"/>
      <c r="F30" s="613"/>
      <c r="G30" s="613"/>
      <c r="H30" s="613"/>
      <c r="I30" s="613"/>
      <c r="J30" s="613"/>
      <c r="K30" s="613"/>
      <c r="L30" s="613"/>
      <c r="M30" s="613"/>
      <c r="N30" s="613"/>
      <c r="O30" s="613"/>
      <c r="P30" s="613"/>
      <c r="Q30" s="451"/>
      <c r="R30" s="411"/>
      <c r="S30" s="411"/>
      <c r="T30" s="411"/>
      <c r="U30" s="411"/>
      <c r="V30" s="411"/>
      <c r="W30" s="411"/>
      <c r="X30" s="411"/>
      <c r="Y30" s="411"/>
      <c r="Z30" s="411"/>
      <c r="AA30" s="411"/>
      <c r="AB30" s="411"/>
      <c r="AC30" s="411"/>
      <c r="AD30" s="411"/>
      <c r="AE30" s="411"/>
      <c r="AF30" s="411"/>
      <c r="AG30" s="411"/>
      <c r="AH30" s="411"/>
      <c r="AI30" s="411"/>
      <c r="AJ30" s="411"/>
      <c r="AK30" s="411"/>
      <c r="AL30" s="411"/>
      <c r="AM30" s="411"/>
      <c r="AN30" s="411"/>
      <c r="AO30" s="411"/>
      <c r="AP30" s="411"/>
      <c r="AQ30" s="411"/>
      <c r="AR30" s="411"/>
      <c r="AS30" s="411"/>
      <c r="AT30" s="411"/>
      <c r="AU30" s="411"/>
      <c r="AV30" s="411"/>
      <c r="AW30" s="411"/>
      <c r="AX30" s="411"/>
      <c r="AY30" s="411"/>
      <c r="AZ30" s="411"/>
      <c r="BA30" s="411"/>
      <c r="BB30" s="411"/>
      <c r="BC30" s="411"/>
      <c r="BD30" s="411"/>
      <c r="BE30" s="411"/>
      <c r="BF30" s="411"/>
      <c r="BG30" s="411"/>
      <c r="BH30" s="411"/>
      <c r="BI30" s="411"/>
      <c r="BJ30" s="411"/>
      <c r="BK30" s="411"/>
      <c r="BL30" s="411"/>
      <c r="BM30" s="411"/>
      <c r="BN30" s="411"/>
      <c r="BO30" s="411"/>
      <c r="BP30" s="411"/>
      <c r="BQ30" s="411"/>
      <c r="BR30" s="411"/>
      <c r="BS30" s="411"/>
      <c r="BT30" s="411"/>
      <c r="BU30" s="411"/>
      <c r="BV30" s="411"/>
      <c r="BW30" s="411"/>
      <c r="BX30" s="411"/>
      <c r="BY30" s="411"/>
      <c r="BZ30" s="411"/>
      <c r="CA30" s="411"/>
      <c r="CB30" s="411"/>
      <c r="CC30" s="411"/>
      <c r="CD30" s="411"/>
      <c r="CE30" s="411"/>
      <c r="CF30" s="411"/>
      <c r="CG30" s="411"/>
      <c r="CH30" s="411"/>
      <c r="CI30" s="411"/>
      <c r="CJ30" s="411"/>
      <c r="CK30" s="411"/>
      <c r="CL30" s="411"/>
      <c r="CM30" s="411"/>
      <c r="CN30" s="411"/>
      <c r="CO30" s="411"/>
      <c r="CP30" s="411"/>
      <c r="CQ30" s="411"/>
      <c r="CR30" s="411"/>
      <c r="CS30" s="411"/>
      <c r="CT30" s="411"/>
      <c r="CU30" s="411"/>
      <c r="CV30" s="411"/>
      <c r="CW30" s="411"/>
      <c r="CX30" s="411"/>
      <c r="CY30" s="411"/>
      <c r="CZ30" s="411"/>
      <c r="DA30" s="411"/>
      <c r="DB30" s="411"/>
      <c r="DC30" s="411"/>
      <c r="DD30" s="411"/>
      <c r="DE30" s="411"/>
      <c r="DF30" s="411"/>
      <c r="DG30" s="411"/>
      <c r="DH30" s="411"/>
      <c r="DI30" s="411"/>
      <c r="DJ30" s="411"/>
      <c r="DK30" s="411"/>
      <c r="DL30" s="411"/>
    </row>
    <row r="31" spans="1:116" ht="39.6" customHeight="1" x14ac:dyDescent="0.5">
      <c r="A31" s="452" t="s">
        <v>60</v>
      </c>
      <c r="B31" s="453">
        <v>5</v>
      </c>
      <c r="C31" s="453" t="s">
        <v>7</v>
      </c>
      <c r="D31" s="2">
        <v>10500</v>
      </c>
      <c r="E31" s="621"/>
      <c r="F31" s="621"/>
      <c r="G31" s="621" t="s">
        <v>13</v>
      </c>
      <c r="H31" s="432"/>
      <c r="I31" s="432" t="s">
        <v>499</v>
      </c>
      <c r="J31" s="432"/>
      <c r="K31" s="621" t="s">
        <v>500</v>
      </c>
      <c r="L31" s="621"/>
      <c r="M31" s="621"/>
      <c r="N31" s="621" t="s">
        <v>13</v>
      </c>
      <c r="O31" s="621"/>
      <c r="P31" s="621"/>
      <c r="Q31" s="454" t="s">
        <v>501</v>
      </c>
    </row>
    <row r="32" spans="1:116" ht="39.6" customHeight="1" x14ac:dyDescent="0.5">
      <c r="A32" s="452" t="s">
        <v>502</v>
      </c>
      <c r="B32" s="453">
        <v>5</v>
      </c>
      <c r="C32" s="453" t="s">
        <v>7</v>
      </c>
      <c r="D32" s="2">
        <v>30000</v>
      </c>
      <c r="E32" s="621"/>
      <c r="F32" s="621"/>
      <c r="G32" s="621" t="s">
        <v>13</v>
      </c>
      <c r="H32" s="432"/>
      <c r="I32" s="432" t="s">
        <v>13</v>
      </c>
      <c r="J32" s="432"/>
      <c r="K32" s="621" t="s">
        <v>13</v>
      </c>
      <c r="L32" s="621"/>
      <c r="M32" s="621"/>
      <c r="N32" s="621" t="s">
        <v>13</v>
      </c>
      <c r="O32" s="621"/>
      <c r="P32" s="621"/>
      <c r="Q32" s="455" t="s">
        <v>56</v>
      </c>
    </row>
    <row r="33" spans="1:116" ht="39.6" x14ac:dyDescent="0.5">
      <c r="A33" s="452" t="s">
        <v>20</v>
      </c>
      <c r="B33" s="453">
        <v>5</v>
      </c>
      <c r="C33" s="453" t="s">
        <v>7</v>
      </c>
      <c r="D33" s="453"/>
      <c r="E33" s="1"/>
      <c r="F33" s="1"/>
      <c r="G33" s="1"/>
      <c r="H33" s="1"/>
      <c r="I33" s="1"/>
      <c r="J33" s="634"/>
      <c r="K33" s="1"/>
      <c r="L33" s="1"/>
      <c r="M33" s="1"/>
      <c r="N33" s="1"/>
      <c r="O33" s="635" t="s">
        <v>13</v>
      </c>
      <c r="P33" s="635"/>
      <c r="Q33" s="455" t="s">
        <v>56</v>
      </c>
    </row>
    <row r="34" spans="1:116" s="411" customFormat="1" ht="20.399999999999999" x14ac:dyDescent="0.5">
      <c r="A34" s="431" t="s">
        <v>2</v>
      </c>
      <c r="B34" s="432"/>
      <c r="C34" s="432"/>
      <c r="D34" s="438"/>
      <c r="E34" s="613"/>
      <c r="F34" s="613"/>
      <c r="G34" s="613"/>
      <c r="H34" s="613"/>
      <c r="I34" s="613"/>
      <c r="J34" s="613"/>
      <c r="K34" s="613"/>
      <c r="L34" s="613"/>
      <c r="M34" s="613"/>
      <c r="N34" s="613"/>
      <c r="O34" s="613"/>
      <c r="P34" s="613"/>
      <c r="Q34" s="451"/>
    </row>
    <row r="35" spans="1:116" x14ac:dyDescent="0.5">
      <c r="A35" s="452" t="s">
        <v>34</v>
      </c>
      <c r="B35" s="453">
        <v>12</v>
      </c>
      <c r="C35" s="453" t="s">
        <v>11</v>
      </c>
      <c r="D35" s="453"/>
      <c r="E35" s="635" t="s">
        <v>13</v>
      </c>
      <c r="F35" s="635"/>
      <c r="G35" s="635"/>
      <c r="H35" s="635"/>
      <c r="I35" s="635"/>
      <c r="J35" s="635"/>
      <c r="K35" s="635"/>
      <c r="L35" s="635"/>
      <c r="M35" s="635"/>
      <c r="N35" s="635"/>
      <c r="O35" s="635"/>
      <c r="P35" s="635"/>
      <c r="Q35" s="455" t="s">
        <v>8</v>
      </c>
    </row>
    <row r="36" spans="1:116" x14ac:dyDescent="0.5">
      <c r="A36" s="452" t="s">
        <v>33</v>
      </c>
      <c r="B36" s="453">
        <v>12</v>
      </c>
      <c r="C36" s="453" t="s">
        <v>11</v>
      </c>
      <c r="D36" s="453"/>
      <c r="E36" s="635" t="s">
        <v>13</v>
      </c>
      <c r="F36" s="635"/>
      <c r="G36" s="635"/>
      <c r="H36" s="635"/>
      <c r="I36" s="635"/>
      <c r="J36" s="635"/>
      <c r="K36" s="635"/>
      <c r="L36" s="635"/>
      <c r="M36" s="635"/>
      <c r="N36" s="635"/>
      <c r="O36" s="635"/>
      <c r="P36" s="635"/>
      <c r="Q36" s="455" t="s">
        <v>8</v>
      </c>
    </row>
    <row r="37" spans="1:116" ht="154.5" customHeight="1" x14ac:dyDescent="0.5">
      <c r="A37" s="452" t="s">
        <v>35</v>
      </c>
      <c r="B37" s="453">
        <v>5</v>
      </c>
      <c r="C37" s="453" t="s">
        <v>7</v>
      </c>
      <c r="D37" s="2">
        <v>173500</v>
      </c>
      <c r="E37" s="1"/>
      <c r="F37" s="1"/>
      <c r="G37" s="1"/>
      <c r="H37" s="1"/>
      <c r="I37" s="1"/>
      <c r="J37" s="1"/>
      <c r="K37" s="78"/>
      <c r="L37" s="208" t="s">
        <v>499</v>
      </c>
      <c r="M37" s="1" t="s">
        <v>503</v>
      </c>
      <c r="N37" s="1"/>
      <c r="O37" s="1"/>
      <c r="P37" s="1"/>
      <c r="Q37" s="461" t="s">
        <v>504</v>
      </c>
    </row>
    <row r="38" spans="1:116" x14ac:dyDescent="0.5">
      <c r="A38" s="452" t="s">
        <v>36</v>
      </c>
      <c r="B38" s="453">
        <v>5</v>
      </c>
      <c r="C38" s="453" t="s">
        <v>7</v>
      </c>
      <c r="D38" s="453"/>
      <c r="E38" s="635" t="s">
        <v>13</v>
      </c>
      <c r="F38" s="635"/>
      <c r="G38" s="635"/>
      <c r="H38" s="635"/>
      <c r="I38" s="635"/>
      <c r="J38" s="635"/>
      <c r="K38" s="635"/>
      <c r="L38" s="635"/>
      <c r="M38" s="635"/>
      <c r="N38" s="635"/>
      <c r="O38" s="635"/>
      <c r="P38" s="635"/>
      <c r="Q38" s="455" t="s">
        <v>8</v>
      </c>
    </row>
    <row r="39" spans="1:116" s="411" customFormat="1" ht="115.2" x14ac:dyDescent="0.5">
      <c r="A39" s="431" t="s">
        <v>37</v>
      </c>
      <c r="B39" s="432">
        <v>150</v>
      </c>
      <c r="C39" s="432" t="s">
        <v>21</v>
      </c>
      <c r="D39" s="438">
        <v>90000</v>
      </c>
      <c r="E39" s="613"/>
      <c r="F39" s="432"/>
      <c r="G39" s="621"/>
      <c r="H39" s="621"/>
      <c r="I39" s="621"/>
      <c r="J39" s="621"/>
      <c r="K39" s="432"/>
      <c r="L39" s="432"/>
      <c r="M39" s="432"/>
      <c r="N39" s="432"/>
      <c r="O39" s="432"/>
      <c r="P39" s="613"/>
      <c r="Q39" s="440" t="s">
        <v>505</v>
      </c>
    </row>
    <row r="40" spans="1:116" s="414" customFormat="1" ht="20.399999999999999" x14ac:dyDescent="0.55000000000000004">
      <c r="A40" s="475" t="s">
        <v>506</v>
      </c>
      <c r="B40" s="476"/>
      <c r="C40" s="477"/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9"/>
      <c r="R40" s="413"/>
      <c r="S40" s="413"/>
      <c r="T40" s="413"/>
      <c r="U40" s="413"/>
      <c r="V40" s="413"/>
      <c r="W40" s="413"/>
      <c r="X40" s="413"/>
      <c r="Y40" s="413"/>
      <c r="Z40" s="413"/>
      <c r="AA40" s="413"/>
      <c r="AB40" s="413"/>
      <c r="AC40" s="413"/>
      <c r="AD40" s="413"/>
      <c r="AE40" s="413"/>
      <c r="AF40" s="413"/>
      <c r="AG40" s="413"/>
      <c r="AH40" s="413"/>
      <c r="AI40" s="413"/>
      <c r="AJ40" s="413"/>
      <c r="AK40" s="413"/>
      <c r="AL40" s="413"/>
      <c r="AM40" s="413"/>
      <c r="AN40" s="413"/>
      <c r="AO40" s="413"/>
      <c r="AP40" s="413"/>
      <c r="AQ40" s="413"/>
      <c r="AR40" s="413"/>
      <c r="AS40" s="413"/>
      <c r="AT40" s="413"/>
      <c r="AU40" s="413"/>
      <c r="AV40" s="413"/>
      <c r="AW40" s="413"/>
      <c r="AX40" s="413"/>
      <c r="AY40" s="413"/>
      <c r="AZ40" s="413"/>
      <c r="BA40" s="413"/>
      <c r="BB40" s="413"/>
      <c r="BC40" s="413"/>
      <c r="BD40" s="413"/>
      <c r="BE40" s="413"/>
      <c r="BF40" s="413"/>
      <c r="BG40" s="413"/>
      <c r="BH40" s="413"/>
      <c r="BI40" s="413"/>
      <c r="BJ40" s="413"/>
      <c r="BK40" s="413"/>
      <c r="BL40" s="413"/>
      <c r="BM40" s="413"/>
      <c r="BN40" s="413"/>
      <c r="BO40" s="413"/>
      <c r="BP40" s="413"/>
      <c r="BQ40" s="413"/>
      <c r="BR40" s="413"/>
      <c r="BS40" s="413"/>
      <c r="BT40" s="413"/>
      <c r="BU40" s="413"/>
      <c r="BV40" s="413"/>
      <c r="BW40" s="413"/>
      <c r="BX40" s="413"/>
      <c r="BY40" s="413"/>
      <c r="BZ40" s="413"/>
      <c r="CA40" s="413"/>
      <c r="CB40" s="413"/>
      <c r="CC40" s="413"/>
      <c r="CD40" s="413"/>
      <c r="CE40" s="413"/>
      <c r="CF40" s="413"/>
      <c r="CG40" s="413"/>
      <c r="CH40" s="413"/>
      <c r="CI40" s="413"/>
      <c r="CJ40" s="413"/>
      <c r="CK40" s="413"/>
      <c r="CL40" s="413"/>
      <c r="CM40" s="413"/>
      <c r="CN40" s="413"/>
      <c r="CO40" s="413"/>
      <c r="CP40" s="413"/>
      <c r="CQ40" s="413"/>
      <c r="CR40" s="413"/>
      <c r="CS40" s="413"/>
      <c r="CT40" s="413"/>
      <c r="CU40" s="413"/>
      <c r="CV40" s="413"/>
      <c r="CW40" s="413"/>
      <c r="CX40" s="413"/>
      <c r="CY40" s="413"/>
      <c r="CZ40" s="413"/>
      <c r="DA40" s="413"/>
      <c r="DB40" s="413"/>
      <c r="DC40" s="413"/>
      <c r="DD40" s="413"/>
      <c r="DE40" s="413"/>
      <c r="DF40" s="413"/>
      <c r="DG40" s="413"/>
      <c r="DH40" s="413"/>
      <c r="DI40" s="413"/>
      <c r="DJ40" s="413"/>
      <c r="DK40" s="413"/>
      <c r="DL40" s="413"/>
    </row>
    <row r="41" spans="1:116" x14ac:dyDescent="0.5">
      <c r="A41" s="452" t="s">
        <v>41</v>
      </c>
      <c r="B41" s="453">
        <v>12</v>
      </c>
      <c r="C41" s="453" t="s">
        <v>11</v>
      </c>
      <c r="D41" s="634"/>
      <c r="E41" s="636" t="s">
        <v>22</v>
      </c>
      <c r="F41" s="636"/>
      <c r="G41" s="636"/>
      <c r="H41" s="636"/>
      <c r="I41" s="636"/>
      <c r="J41" s="636"/>
      <c r="K41" s="636"/>
      <c r="L41" s="636"/>
      <c r="M41" s="636"/>
      <c r="N41" s="636"/>
      <c r="O41" s="636"/>
      <c r="P41" s="636"/>
      <c r="Q41" s="455" t="s">
        <v>25</v>
      </c>
    </row>
    <row r="42" spans="1:116" x14ac:dyDescent="0.5">
      <c r="A42" s="452" t="s">
        <v>42</v>
      </c>
      <c r="B42" s="453">
        <v>1</v>
      </c>
      <c r="C42" s="453" t="s">
        <v>11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635" t="s">
        <v>13</v>
      </c>
      <c r="P42" s="635"/>
      <c r="Q42" s="455" t="s">
        <v>23</v>
      </c>
    </row>
    <row r="43" spans="1:116" ht="12.75" customHeight="1" x14ac:dyDescent="0.5">
      <c r="C43" s="415"/>
      <c r="D43" s="486"/>
      <c r="E43" s="486"/>
      <c r="F43" s="486"/>
      <c r="G43" s="415"/>
      <c r="H43" s="415"/>
      <c r="I43" s="637"/>
      <c r="J43" s="637"/>
      <c r="K43" s="637"/>
      <c r="L43" s="637"/>
      <c r="M43" s="637"/>
      <c r="N43" s="637"/>
    </row>
    <row r="44" spans="1:116" x14ac:dyDescent="0.5">
      <c r="C44" s="415"/>
      <c r="D44" s="596"/>
      <c r="E44" s="596"/>
      <c r="F44" s="596"/>
      <c r="G44" s="415"/>
      <c r="H44" s="415"/>
      <c r="I44" s="488"/>
      <c r="J44" s="488"/>
      <c r="K44" s="488"/>
      <c r="L44" s="415"/>
      <c r="M44" s="415"/>
      <c r="N44" s="486"/>
    </row>
    <row r="45" spans="1:116" x14ac:dyDescent="0.5">
      <c r="C45" s="415"/>
      <c r="D45" s="486"/>
      <c r="E45" s="486"/>
      <c r="F45" s="486"/>
      <c r="G45" s="415"/>
      <c r="H45" s="415"/>
      <c r="I45" s="488"/>
      <c r="J45" s="488"/>
      <c r="K45" s="488"/>
      <c r="L45" s="415"/>
      <c r="M45" s="415"/>
      <c r="N45" s="486"/>
    </row>
    <row r="46" spans="1:116" x14ac:dyDescent="0.5">
      <c r="C46" s="415"/>
      <c r="D46" s="596"/>
      <c r="E46" s="596"/>
      <c r="F46" s="596"/>
      <c r="G46" s="415"/>
      <c r="H46" s="415"/>
      <c r="I46" s="488"/>
      <c r="J46" s="488"/>
      <c r="K46" s="488"/>
      <c r="L46" s="415"/>
      <c r="M46" s="415"/>
      <c r="N46" s="486"/>
    </row>
    <row r="47" spans="1:116" x14ac:dyDescent="0.5">
      <c r="B47" s="412"/>
      <c r="G47" s="415"/>
      <c r="H47" s="415"/>
      <c r="I47" s="488"/>
      <c r="J47" s="488"/>
      <c r="K47" s="488"/>
      <c r="L47" s="488"/>
      <c r="M47" s="488"/>
      <c r="N47" s="488"/>
    </row>
    <row r="48" spans="1:116" x14ac:dyDescent="0.5">
      <c r="C48" s="415"/>
      <c r="D48" s="596"/>
      <c r="E48" s="596"/>
      <c r="F48" s="596"/>
      <c r="G48" s="415"/>
      <c r="H48" s="415"/>
      <c r="I48" s="596"/>
      <c r="J48" s="596"/>
      <c r="K48" s="596"/>
      <c r="L48" s="596"/>
      <c r="M48" s="596"/>
      <c r="N48" s="596"/>
    </row>
    <row r="49" spans="3:14" x14ac:dyDescent="0.5">
      <c r="C49" s="415"/>
      <c r="D49" s="596"/>
      <c r="E49" s="596"/>
      <c r="F49" s="596"/>
      <c r="G49" s="415"/>
      <c r="H49" s="415"/>
      <c r="I49" s="596"/>
      <c r="J49" s="596"/>
      <c r="K49" s="596"/>
      <c r="L49" s="596"/>
      <c r="M49" s="596"/>
      <c r="N49" s="596"/>
    </row>
  </sheetData>
  <mergeCells count="36">
    <mergeCell ref="I43:N43"/>
    <mergeCell ref="D44:F44"/>
    <mergeCell ref="D46:F46"/>
    <mergeCell ref="D48:F48"/>
    <mergeCell ref="I48:N48"/>
    <mergeCell ref="D49:F49"/>
    <mergeCell ref="I49:N49"/>
    <mergeCell ref="O33:P33"/>
    <mergeCell ref="E35:P35"/>
    <mergeCell ref="E36:P36"/>
    <mergeCell ref="E38:P38"/>
    <mergeCell ref="E41:P41"/>
    <mergeCell ref="O42:P42"/>
    <mergeCell ref="Q20:Q22"/>
    <mergeCell ref="H21:J21"/>
    <mergeCell ref="Q23:Q24"/>
    <mergeCell ref="K24:M24"/>
    <mergeCell ref="Q25:Q28"/>
    <mergeCell ref="E26:G26"/>
    <mergeCell ref="E27:G27"/>
    <mergeCell ref="H28:J28"/>
    <mergeCell ref="H15:I15"/>
    <mergeCell ref="Q15:Q19"/>
    <mergeCell ref="E16:G16"/>
    <mergeCell ref="H17:J17"/>
    <mergeCell ref="H18:K18"/>
    <mergeCell ref="H19:K19"/>
    <mergeCell ref="A1:Q1"/>
    <mergeCell ref="A2:Q2"/>
    <mergeCell ref="A3:Q3"/>
    <mergeCell ref="A4:Q4"/>
    <mergeCell ref="A6:A7"/>
    <mergeCell ref="B6:B7"/>
    <mergeCell ref="C6:C7"/>
    <mergeCell ref="D6:D7"/>
    <mergeCell ref="Q6:Q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66"/>
  <sheetViews>
    <sheetView workbookViewId="0">
      <selection activeCell="A3" sqref="A3:Q3"/>
    </sheetView>
  </sheetViews>
  <sheetFormatPr defaultColWidth="9" defaultRowHeight="19.8" x14ac:dyDescent="0.5"/>
  <cols>
    <col min="1" max="1" width="32.09765625" style="412" customWidth="1"/>
    <col min="2" max="2" width="6" style="415" customWidth="1"/>
    <col min="3" max="3" width="6" style="412" customWidth="1"/>
    <col min="4" max="4" width="6.69921875" style="412" customWidth="1"/>
    <col min="5" max="5" width="5.69921875" style="416" customWidth="1"/>
    <col min="6" max="6" width="6.69921875" style="416" customWidth="1"/>
    <col min="7" max="7" width="6.296875" style="416" bestFit="1" customWidth="1"/>
    <col min="8" max="8" width="6.3984375" style="416" bestFit="1" customWidth="1"/>
    <col min="9" max="9" width="7.19921875" style="416" customWidth="1"/>
    <col min="10" max="10" width="6.296875" style="416" bestFit="1" customWidth="1"/>
    <col min="11" max="11" width="6" style="416" customWidth="1"/>
    <col min="12" max="12" width="6.3984375" style="416" customWidth="1"/>
    <col min="13" max="16" width="5.8984375" style="416" customWidth="1"/>
    <col min="17" max="17" width="31.59765625" style="412" customWidth="1"/>
    <col min="18" max="116" width="9" style="411"/>
    <col min="117" max="16384" width="9" style="412"/>
  </cols>
  <sheetData>
    <row r="1" spans="1:116" ht="23.4" x14ac:dyDescent="0.6">
      <c r="A1" s="604" t="s">
        <v>62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</row>
    <row r="2" spans="1:116" s="414" customFormat="1" ht="20.399999999999999" x14ac:dyDescent="0.55000000000000004">
      <c r="A2" s="605" t="s">
        <v>52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413"/>
      <c r="AM2" s="413"/>
      <c r="AN2" s="413"/>
      <c r="AO2" s="413"/>
      <c r="AP2" s="413"/>
      <c r="AQ2" s="413"/>
      <c r="AR2" s="413"/>
      <c r="AS2" s="413"/>
      <c r="AT2" s="413"/>
      <c r="AU2" s="413"/>
      <c r="AV2" s="413"/>
      <c r="AW2" s="413"/>
      <c r="AX2" s="413"/>
      <c r="AY2" s="413"/>
      <c r="AZ2" s="413"/>
      <c r="BA2" s="413"/>
      <c r="BB2" s="413"/>
      <c r="BC2" s="413"/>
      <c r="BD2" s="413"/>
      <c r="BE2" s="413"/>
      <c r="BF2" s="413"/>
      <c r="BG2" s="413"/>
      <c r="BH2" s="413"/>
      <c r="BI2" s="413"/>
      <c r="BJ2" s="413"/>
      <c r="BK2" s="413"/>
      <c r="BL2" s="413"/>
      <c r="BM2" s="413"/>
      <c r="BN2" s="413"/>
      <c r="BO2" s="413"/>
      <c r="BP2" s="413"/>
      <c r="BQ2" s="413"/>
      <c r="BR2" s="413"/>
      <c r="BS2" s="413"/>
      <c r="BT2" s="413"/>
      <c r="BU2" s="413"/>
      <c r="BV2" s="413"/>
      <c r="BW2" s="413"/>
      <c r="BX2" s="413"/>
      <c r="BY2" s="413"/>
      <c r="BZ2" s="413"/>
      <c r="CA2" s="413"/>
      <c r="CB2" s="413"/>
      <c r="CC2" s="413"/>
      <c r="CD2" s="413"/>
      <c r="CE2" s="413"/>
      <c r="CF2" s="413"/>
      <c r="CG2" s="413"/>
      <c r="CH2" s="413"/>
      <c r="CI2" s="413"/>
      <c r="CJ2" s="413"/>
      <c r="CK2" s="413"/>
      <c r="CL2" s="413"/>
      <c r="CM2" s="413"/>
      <c r="CN2" s="413"/>
      <c r="CO2" s="413"/>
      <c r="CP2" s="413"/>
      <c r="CQ2" s="413"/>
      <c r="CR2" s="413"/>
      <c r="CS2" s="413"/>
      <c r="CT2" s="413"/>
      <c r="CU2" s="413"/>
      <c r="CV2" s="413"/>
      <c r="CW2" s="413"/>
      <c r="CX2" s="413"/>
      <c r="CY2" s="413"/>
      <c r="CZ2" s="413"/>
      <c r="DA2" s="413"/>
      <c r="DB2" s="413"/>
      <c r="DC2" s="413"/>
      <c r="DD2" s="413"/>
      <c r="DE2" s="413"/>
      <c r="DF2" s="413"/>
      <c r="DG2" s="413"/>
      <c r="DH2" s="413"/>
      <c r="DI2" s="413"/>
      <c r="DJ2" s="413"/>
      <c r="DK2" s="413"/>
      <c r="DL2" s="413"/>
    </row>
    <row r="3" spans="1:116" s="414" customFormat="1" ht="20.399999999999999" x14ac:dyDescent="0.55000000000000004">
      <c r="A3" s="605" t="s">
        <v>12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3"/>
      <c r="AK3" s="413"/>
      <c r="AL3" s="413"/>
      <c r="AM3" s="413"/>
      <c r="AN3" s="413"/>
      <c r="AO3" s="413"/>
      <c r="AP3" s="413"/>
      <c r="AQ3" s="413"/>
      <c r="AR3" s="413"/>
      <c r="AS3" s="413"/>
      <c r="AT3" s="413"/>
      <c r="AU3" s="413"/>
      <c r="AV3" s="413"/>
      <c r="AW3" s="413"/>
      <c r="AX3" s="413"/>
      <c r="AY3" s="413"/>
      <c r="AZ3" s="413"/>
      <c r="BA3" s="413"/>
      <c r="BB3" s="413"/>
      <c r="BC3" s="413"/>
      <c r="BD3" s="413"/>
      <c r="BE3" s="413"/>
      <c r="BF3" s="413"/>
      <c r="BG3" s="413"/>
      <c r="BH3" s="413"/>
      <c r="BI3" s="413"/>
      <c r="BJ3" s="413"/>
      <c r="BK3" s="413"/>
      <c r="BL3" s="413"/>
      <c r="BM3" s="413"/>
      <c r="BN3" s="413"/>
      <c r="BO3" s="413"/>
      <c r="BP3" s="413"/>
      <c r="BQ3" s="413"/>
      <c r="BR3" s="413"/>
      <c r="BS3" s="413"/>
      <c r="BT3" s="413"/>
      <c r="BU3" s="413"/>
      <c r="BV3" s="413"/>
      <c r="BW3" s="413"/>
      <c r="BX3" s="413"/>
      <c r="BY3" s="413"/>
      <c r="BZ3" s="413"/>
      <c r="CA3" s="413"/>
      <c r="CB3" s="413"/>
      <c r="CC3" s="413"/>
      <c r="CD3" s="413"/>
      <c r="CE3" s="413"/>
      <c r="CF3" s="413"/>
      <c r="CG3" s="413"/>
      <c r="CH3" s="413"/>
      <c r="CI3" s="413"/>
      <c r="CJ3" s="413"/>
      <c r="CK3" s="413"/>
      <c r="CL3" s="413"/>
      <c r="CM3" s="413"/>
      <c r="CN3" s="413"/>
      <c r="CO3" s="413"/>
      <c r="CP3" s="413"/>
      <c r="CQ3" s="413"/>
      <c r="CR3" s="413"/>
      <c r="CS3" s="413"/>
      <c r="CT3" s="413"/>
      <c r="CU3" s="413"/>
      <c r="CV3" s="413"/>
      <c r="CW3" s="413"/>
      <c r="CX3" s="413"/>
      <c r="CY3" s="413"/>
      <c r="CZ3" s="413"/>
      <c r="DA3" s="413"/>
      <c r="DB3" s="413"/>
      <c r="DC3" s="413"/>
      <c r="DD3" s="413"/>
      <c r="DE3" s="413"/>
      <c r="DF3" s="413"/>
      <c r="DG3" s="413"/>
      <c r="DH3" s="413"/>
      <c r="DI3" s="413"/>
      <c r="DJ3" s="413"/>
      <c r="DK3" s="413"/>
      <c r="DL3" s="413"/>
    </row>
    <row r="4" spans="1:116" s="414" customFormat="1" ht="20.399999999999999" x14ac:dyDescent="0.55000000000000004">
      <c r="A4" s="605" t="s">
        <v>435</v>
      </c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  <c r="P4" s="605"/>
      <c r="Q4" s="605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413"/>
      <c r="AN4" s="413"/>
      <c r="AO4" s="413"/>
      <c r="AP4" s="413"/>
      <c r="AQ4" s="413"/>
      <c r="AR4" s="413"/>
      <c r="AS4" s="413"/>
      <c r="AT4" s="413"/>
      <c r="AU4" s="413"/>
      <c r="AV4" s="413"/>
      <c r="AW4" s="413"/>
      <c r="AX4" s="413"/>
      <c r="AY4" s="413"/>
      <c r="AZ4" s="413"/>
      <c r="BA4" s="413"/>
      <c r="BB4" s="413"/>
      <c r="BC4" s="413"/>
      <c r="BD4" s="413"/>
      <c r="BE4" s="413"/>
      <c r="BF4" s="413"/>
      <c r="BG4" s="413"/>
      <c r="BH4" s="413"/>
      <c r="BI4" s="413"/>
      <c r="BJ4" s="413"/>
      <c r="BK4" s="413"/>
      <c r="BL4" s="413"/>
      <c r="BM4" s="413"/>
      <c r="BN4" s="413"/>
      <c r="BO4" s="413"/>
      <c r="BP4" s="413"/>
      <c r="BQ4" s="413"/>
      <c r="BR4" s="413"/>
      <c r="BS4" s="413"/>
      <c r="BT4" s="413"/>
      <c r="BU4" s="413"/>
      <c r="BV4" s="413"/>
      <c r="BW4" s="413"/>
      <c r="BX4" s="413"/>
      <c r="BY4" s="413"/>
      <c r="BZ4" s="413"/>
      <c r="CA4" s="413"/>
      <c r="CB4" s="413"/>
      <c r="CC4" s="413"/>
      <c r="CD4" s="413"/>
      <c r="CE4" s="413"/>
      <c r="CF4" s="413"/>
      <c r="CG4" s="413"/>
      <c r="CH4" s="413"/>
      <c r="CI4" s="413"/>
      <c r="CJ4" s="413"/>
      <c r="CK4" s="413"/>
      <c r="CL4" s="413"/>
      <c r="CM4" s="413"/>
      <c r="CN4" s="413"/>
      <c r="CO4" s="413"/>
      <c r="CP4" s="413"/>
      <c r="CQ4" s="413"/>
      <c r="CR4" s="413"/>
      <c r="CS4" s="413"/>
      <c r="CT4" s="413"/>
      <c r="CU4" s="413"/>
      <c r="CV4" s="413"/>
      <c r="CW4" s="413"/>
      <c r="CX4" s="413"/>
      <c r="CY4" s="413"/>
      <c r="CZ4" s="413"/>
      <c r="DA4" s="413"/>
      <c r="DB4" s="413"/>
      <c r="DC4" s="413"/>
      <c r="DD4" s="413"/>
      <c r="DE4" s="413"/>
      <c r="DF4" s="413"/>
      <c r="DG4" s="413"/>
      <c r="DH4" s="413"/>
      <c r="DI4" s="413"/>
      <c r="DJ4" s="413"/>
      <c r="DK4" s="413"/>
      <c r="DL4" s="413"/>
    </row>
    <row r="5" spans="1:116" ht="10.5" customHeight="1" x14ac:dyDescent="0.5"/>
    <row r="6" spans="1:116" s="414" customFormat="1" ht="20.399999999999999" x14ac:dyDescent="0.55000000000000004">
      <c r="A6" s="606" t="s">
        <v>0</v>
      </c>
      <c r="B6" s="606" t="s">
        <v>3</v>
      </c>
      <c r="C6" s="606" t="s">
        <v>4</v>
      </c>
      <c r="D6" s="606" t="s">
        <v>1</v>
      </c>
      <c r="E6" s="418" t="s">
        <v>5</v>
      </c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607" t="s">
        <v>6</v>
      </c>
      <c r="R6" s="413"/>
      <c r="S6" s="413"/>
      <c r="T6" s="413"/>
      <c r="U6" s="413"/>
      <c r="V6" s="413"/>
      <c r="W6" s="413"/>
      <c r="X6" s="413"/>
      <c r="Y6" s="413"/>
      <c r="Z6" s="413"/>
      <c r="AA6" s="413"/>
      <c r="AB6" s="413"/>
      <c r="AC6" s="413"/>
      <c r="AD6" s="413"/>
      <c r="AE6" s="413"/>
      <c r="AF6" s="413"/>
      <c r="AG6" s="413"/>
      <c r="AH6" s="413"/>
      <c r="AI6" s="413"/>
      <c r="AJ6" s="413"/>
      <c r="AK6" s="413"/>
      <c r="AL6" s="413"/>
      <c r="AM6" s="413"/>
      <c r="AN6" s="413"/>
      <c r="AO6" s="413"/>
      <c r="AP6" s="413"/>
      <c r="AQ6" s="413"/>
      <c r="AR6" s="413"/>
      <c r="AS6" s="413"/>
      <c r="AT6" s="413"/>
      <c r="AU6" s="413"/>
      <c r="AV6" s="413"/>
      <c r="AW6" s="413"/>
      <c r="AX6" s="413"/>
      <c r="AY6" s="413"/>
      <c r="AZ6" s="413"/>
      <c r="BA6" s="413"/>
      <c r="BB6" s="413"/>
      <c r="BC6" s="413"/>
      <c r="BD6" s="413"/>
      <c r="BE6" s="413"/>
      <c r="BF6" s="413"/>
      <c r="BG6" s="413"/>
      <c r="BH6" s="413"/>
      <c r="BI6" s="413"/>
      <c r="BJ6" s="413"/>
      <c r="BK6" s="413"/>
      <c r="BL6" s="413"/>
      <c r="BM6" s="413"/>
      <c r="BN6" s="413"/>
      <c r="BO6" s="413"/>
      <c r="BP6" s="413"/>
      <c r="BQ6" s="413"/>
      <c r="BR6" s="413"/>
      <c r="BS6" s="413"/>
      <c r="BT6" s="413"/>
      <c r="BU6" s="413"/>
      <c r="BV6" s="413"/>
      <c r="BW6" s="413"/>
      <c r="BX6" s="413"/>
      <c r="BY6" s="413"/>
      <c r="BZ6" s="413"/>
      <c r="CA6" s="413"/>
      <c r="CB6" s="413"/>
      <c r="CC6" s="413"/>
      <c r="CD6" s="413"/>
      <c r="CE6" s="413"/>
      <c r="CF6" s="413"/>
      <c r="CG6" s="413"/>
      <c r="CH6" s="413"/>
      <c r="CI6" s="413"/>
      <c r="CJ6" s="413"/>
      <c r="CK6" s="413"/>
      <c r="CL6" s="413"/>
      <c r="CM6" s="413"/>
      <c r="CN6" s="413"/>
      <c r="CO6" s="413"/>
      <c r="CP6" s="413"/>
      <c r="CQ6" s="413"/>
      <c r="CR6" s="413"/>
      <c r="CS6" s="413"/>
      <c r="CT6" s="413"/>
      <c r="CU6" s="413"/>
      <c r="CV6" s="413"/>
      <c r="CW6" s="413"/>
      <c r="CX6" s="413"/>
      <c r="CY6" s="413"/>
      <c r="CZ6" s="413"/>
      <c r="DA6" s="413"/>
      <c r="DB6" s="413"/>
      <c r="DC6" s="413"/>
      <c r="DD6" s="413"/>
      <c r="DE6" s="413"/>
      <c r="DF6" s="413"/>
      <c r="DG6" s="413"/>
      <c r="DH6" s="413"/>
      <c r="DI6" s="413"/>
      <c r="DJ6" s="413"/>
      <c r="DK6" s="413"/>
      <c r="DL6" s="413"/>
    </row>
    <row r="7" spans="1:116" s="414" customFormat="1" ht="20.399999999999999" x14ac:dyDescent="0.55000000000000004">
      <c r="A7" s="606"/>
      <c r="B7" s="606"/>
      <c r="C7" s="606"/>
      <c r="D7" s="606"/>
      <c r="E7" s="419">
        <v>22555</v>
      </c>
      <c r="F7" s="419">
        <v>22586</v>
      </c>
      <c r="G7" s="419">
        <v>22616</v>
      </c>
      <c r="H7" s="419">
        <v>22647</v>
      </c>
      <c r="I7" s="419">
        <v>22678</v>
      </c>
      <c r="J7" s="419">
        <v>22706</v>
      </c>
      <c r="K7" s="419">
        <v>22737</v>
      </c>
      <c r="L7" s="419">
        <v>22767</v>
      </c>
      <c r="M7" s="419">
        <v>22798</v>
      </c>
      <c r="N7" s="419">
        <v>22828</v>
      </c>
      <c r="O7" s="419">
        <v>22859</v>
      </c>
      <c r="P7" s="419">
        <v>22890</v>
      </c>
      <c r="Q7" s="608"/>
      <c r="R7" s="413"/>
      <c r="S7" s="413"/>
      <c r="T7" s="413"/>
      <c r="U7" s="413"/>
      <c r="V7" s="413"/>
      <c r="W7" s="413"/>
      <c r="X7" s="413"/>
      <c r="Y7" s="413"/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3"/>
      <c r="AK7" s="413"/>
      <c r="AL7" s="413"/>
      <c r="AM7" s="413"/>
      <c r="AN7" s="413"/>
      <c r="AO7" s="413"/>
      <c r="AP7" s="413"/>
      <c r="AQ7" s="413"/>
      <c r="AR7" s="413"/>
      <c r="AS7" s="413"/>
      <c r="AT7" s="413"/>
      <c r="AU7" s="413"/>
      <c r="AV7" s="413"/>
      <c r="AW7" s="413"/>
      <c r="AX7" s="413"/>
      <c r="AY7" s="413"/>
      <c r="AZ7" s="413"/>
      <c r="BA7" s="413"/>
      <c r="BB7" s="413"/>
      <c r="BC7" s="413"/>
      <c r="BD7" s="413"/>
      <c r="BE7" s="413"/>
      <c r="BF7" s="413"/>
      <c r="BG7" s="413"/>
      <c r="BH7" s="413"/>
      <c r="BI7" s="413"/>
      <c r="BJ7" s="413"/>
      <c r="BK7" s="413"/>
      <c r="BL7" s="413"/>
      <c r="BM7" s="413"/>
      <c r="BN7" s="413"/>
      <c r="BO7" s="413"/>
      <c r="BP7" s="413"/>
      <c r="BQ7" s="413"/>
      <c r="BR7" s="413"/>
      <c r="BS7" s="413"/>
      <c r="BT7" s="413"/>
      <c r="BU7" s="413"/>
      <c r="BV7" s="413"/>
      <c r="BW7" s="413"/>
      <c r="BX7" s="413"/>
      <c r="BY7" s="413"/>
      <c r="BZ7" s="413"/>
      <c r="CA7" s="413"/>
      <c r="CB7" s="413"/>
      <c r="CC7" s="413"/>
      <c r="CD7" s="413"/>
      <c r="CE7" s="413"/>
      <c r="CF7" s="413"/>
      <c r="CG7" s="413"/>
      <c r="CH7" s="413"/>
      <c r="CI7" s="413"/>
      <c r="CJ7" s="413"/>
      <c r="CK7" s="413"/>
      <c r="CL7" s="413"/>
      <c r="CM7" s="413"/>
      <c r="CN7" s="413"/>
      <c r="CO7" s="413"/>
      <c r="CP7" s="413"/>
      <c r="CQ7" s="413"/>
      <c r="CR7" s="413"/>
      <c r="CS7" s="413"/>
      <c r="CT7" s="413"/>
      <c r="CU7" s="413"/>
      <c r="CV7" s="413"/>
      <c r="CW7" s="413"/>
      <c r="CX7" s="413"/>
      <c r="CY7" s="413"/>
      <c r="CZ7" s="413"/>
      <c r="DA7" s="413"/>
      <c r="DB7" s="413"/>
      <c r="DC7" s="413"/>
      <c r="DD7" s="413"/>
      <c r="DE7" s="413"/>
      <c r="DF7" s="413"/>
      <c r="DG7" s="413"/>
      <c r="DH7" s="413"/>
      <c r="DI7" s="413"/>
      <c r="DJ7" s="413"/>
      <c r="DK7" s="413"/>
      <c r="DL7" s="413"/>
    </row>
    <row r="8" spans="1:116" s="425" customFormat="1" ht="24" customHeight="1" x14ac:dyDescent="0.55000000000000004">
      <c r="A8" s="421" t="s">
        <v>53</v>
      </c>
      <c r="B8" s="422"/>
      <c r="C8" s="422"/>
      <c r="D8" s="422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4" t="s">
        <v>55</v>
      </c>
    </row>
    <row r="9" spans="1:116" s="430" customFormat="1" ht="20.399999999999999" x14ac:dyDescent="0.5">
      <c r="A9" s="426" t="s">
        <v>26</v>
      </c>
      <c r="B9" s="427"/>
      <c r="C9" s="427"/>
      <c r="D9" s="427"/>
      <c r="E9" s="428"/>
      <c r="F9" s="428"/>
      <c r="G9" s="428"/>
      <c r="H9" s="428"/>
      <c r="I9" s="428"/>
      <c r="J9" s="428"/>
      <c r="K9" s="428"/>
      <c r="L9" s="428"/>
      <c r="M9" s="428"/>
      <c r="N9" s="428"/>
      <c r="O9" s="428"/>
      <c r="P9" s="428"/>
      <c r="Q9" s="429"/>
      <c r="R9" s="411"/>
      <c r="S9" s="411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1"/>
      <c r="AH9" s="411"/>
      <c r="AI9" s="411"/>
      <c r="AJ9" s="411"/>
      <c r="AK9" s="411"/>
      <c r="AL9" s="411"/>
      <c r="AM9" s="411"/>
      <c r="AN9" s="411"/>
      <c r="AO9" s="411"/>
      <c r="AP9" s="411"/>
      <c r="AQ9" s="411"/>
      <c r="AR9" s="411"/>
      <c r="AS9" s="411"/>
      <c r="AT9" s="411"/>
      <c r="AU9" s="411"/>
      <c r="AV9" s="411"/>
      <c r="AW9" s="411"/>
      <c r="AX9" s="411"/>
      <c r="AY9" s="411"/>
      <c r="AZ9" s="411"/>
      <c r="BA9" s="411"/>
      <c r="BB9" s="411"/>
      <c r="BC9" s="411"/>
      <c r="BD9" s="411"/>
      <c r="BE9" s="411"/>
      <c r="BF9" s="411"/>
      <c r="BG9" s="411"/>
      <c r="BH9" s="411"/>
      <c r="BI9" s="411"/>
      <c r="BJ9" s="411"/>
      <c r="BK9" s="411"/>
      <c r="BL9" s="411"/>
      <c r="BM9" s="411"/>
      <c r="BN9" s="411"/>
      <c r="BO9" s="411"/>
      <c r="BP9" s="411"/>
      <c r="BQ9" s="411"/>
      <c r="BR9" s="411"/>
      <c r="BS9" s="411"/>
      <c r="BT9" s="411"/>
      <c r="BU9" s="411"/>
      <c r="BV9" s="411"/>
      <c r="BW9" s="411"/>
      <c r="BX9" s="411"/>
      <c r="BY9" s="411"/>
      <c r="BZ9" s="411"/>
      <c r="CA9" s="411"/>
      <c r="CB9" s="411"/>
      <c r="CC9" s="411"/>
      <c r="CD9" s="411"/>
      <c r="CE9" s="411"/>
      <c r="CF9" s="411"/>
      <c r="CG9" s="411"/>
      <c r="CH9" s="411"/>
      <c r="CI9" s="411"/>
      <c r="CJ9" s="411"/>
      <c r="CK9" s="411"/>
      <c r="CL9" s="411"/>
      <c r="CM9" s="411"/>
      <c r="CN9" s="411"/>
      <c r="CO9" s="411"/>
      <c r="CP9" s="411"/>
      <c r="CQ9" s="411"/>
      <c r="CR9" s="411"/>
      <c r="CS9" s="411"/>
      <c r="CT9" s="411"/>
      <c r="CU9" s="411"/>
      <c r="CV9" s="411"/>
      <c r="CW9" s="411"/>
      <c r="CX9" s="411"/>
      <c r="CY9" s="411"/>
      <c r="CZ9" s="411"/>
      <c r="DA9" s="411"/>
      <c r="DB9" s="411"/>
      <c r="DC9" s="411"/>
      <c r="DD9" s="411"/>
      <c r="DE9" s="411"/>
      <c r="DF9" s="411"/>
      <c r="DG9" s="411"/>
      <c r="DH9" s="411"/>
      <c r="DI9" s="411"/>
      <c r="DJ9" s="411"/>
      <c r="DK9" s="411"/>
      <c r="DL9" s="411"/>
    </row>
    <row r="10" spans="1:116" s="430" customFormat="1" ht="20.399999999999999" x14ac:dyDescent="0.5">
      <c r="A10" s="431" t="s">
        <v>50</v>
      </c>
      <c r="B10" s="432">
        <v>19</v>
      </c>
      <c r="C10" s="432" t="s">
        <v>7</v>
      </c>
      <c r="D10" s="432"/>
      <c r="E10" s="433"/>
      <c r="F10" s="434" t="s">
        <v>57</v>
      </c>
      <c r="G10" s="434"/>
      <c r="H10" s="434"/>
      <c r="I10" s="434"/>
      <c r="J10" s="435"/>
      <c r="K10" s="435"/>
      <c r="L10" s="435"/>
      <c r="M10" s="435"/>
      <c r="N10" s="435"/>
      <c r="O10" s="435"/>
      <c r="P10" s="435"/>
      <c r="Q10" s="436" t="s">
        <v>54</v>
      </c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1"/>
      <c r="AH10" s="411"/>
      <c r="AI10" s="411"/>
      <c r="AJ10" s="411"/>
      <c r="AK10" s="411"/>
      <c r="AL10" s="411"/>
      <c r="AM10" s="411"/>
      <c r="AN10" s="411"/>
      <c r="AO10" s="411"/>
      <c r="AP10" s="411"/>
      <c r="AQ10" s="411"/>
      <c r="AR10" s="411"/>
      <c r="AS10" s="411"/>
      <c r="AT10" s="411"/>
      <c r="AU10" s="411"/>
      <c r="AV10" s="411"/>
      <c r="AW10" s="411"/>
      <c r="AX10" s="411"/>
      <c r="AY10" s="411"/>
      <c r="AZ10" s="411"/>
      <c r="BA10" s="411"/>
      <c r="BB10" s="411"/>
      <c r="BC10" s="411"/>
      <c r="BD10" s="411"/>
      <c r="BE10" s="411"/>
      <c r="BF10" s="411"/>
      <c r="BG10" s="411"/>
      <c r="BH10" s="411"/>
      <c r="BI10" s="411"/>
      <c r="BJ10" s="411"/>
      <c r="BK10" s="411"/>
      <c r="BL10" s="411"/>
      <c r="BM10" s="411"/>
      <c r="BN10" s="411"/>
      <c r="BO10" s="411"/>
      <c r="BP10" s="411"/>
      <c r="BQ10" s="411"/>
      <c r="BR10" s="411"/>
      <c r="BS10" s="411"/>
      <c r="BT10" s="411"/>
      <c r="BU10" s="411"/>
      <c r="BV10" s="411"/>
      <c r="BW10" s="411"/>
      <c r="BX10" s="411"/>
      <c r="BY10" s="411"/>
      <c r="BZ10" s="411"/>
      <c r="CA10" s="411"/>
      <c r="CB10" s="411"/>
      <c r="CC10" s="411"/>
      <c r="CD10" s="411"/>
      <c r="CE10" s="411"/>
      <c r="CF10" s="411"/>
      <c r="CG10" s="411"/>
      <c r="CH10" s="411"/>
      <c r="CI10" s="411"/>
      <c r="CJ10" s="411"/>
      <c r="CK10" s="411"/>
      <c r="CL10" s="411"/>
      <c r="CM10" s="411"/>
      <c r="CN10" s="411"/>
      <c r="CO10" s="411"/>
      <c r="CP10" s="411"/>
      <c r="CQ10" s="411"/>
      <c r="CR10" s="411"/>
      <c r="CS10" s="411"/>
      <c r="CT10" s="411"/>
      <c r="CU10" s="411"/>
      <c r="CV10" s="411"/>
      <c r="CW10" s="411"/>
      <c r="CX10" s="411"/>
      <c r="CY10" s="411"/>
      <c r="CZ10" s="411"/>
      <c r="DA10" s="411"/>
      <c r="DB10" s="411"/>
      <c r="DC10" s="411"/>
      <c r="DD10" s="411"/>
      <c r="DE10" s="411"/>
      <c r="DF10" s="411"/>
      <c r="DG10" s="411"/>
      <c r="DH10" s="411"/>
      <c r="DI10" s="411"/>
      <c r="DJ10" s="411"/>
      <c r="DK10" s="411"/>
      <c r="DL10" s="411"/>
    </row>
    <row r="11" spans="1:116" s="430" customFormat="1" ht="20.399999999999999" x14ac:dyDescent="0.5">
      <c r="A11" s="431" t="s">
        <v>61</v>
      </c>
      <c r="B11" s="432">
        <v>57</v>
      </c>
      <c r="C11" s="432" t="s">
        <v>7</v>
      </c>
      <c r="D11" s="432"/>
      <c r="E11" s="433"/>
      <c r="F11" s="434" t="s">
        <v>57</v>
      </c>
      <c r="G11" s="434"/>
      <c r="H11" s="434"/>
      <c r="I11" s="434"/>
      <c r="J11" s="435"/>
      <c r="K11" s="435"/>
      <c r="L11" s="435"/>
      <c r="M11" s="435"/>
      <c r="N11" s="435"/>
      <c r="O11" s="435"/>
      <c r="P11" s="435"/>
      <c r="Q11" s="436" t="s">
        <v>54</v>
      </c>
      <c r="R11" s="411"/>
      <c r="S11" s="411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  <c r="AG11" s="411"/>
      <c r="AH11" s="411"/>
      <c r="AI11" s="411"/>
      <c r="AJ11" s="411"/>
      <c r="AK11" s="411"/>
      <c r="AL11" s="411"/>
      <c r="AM11" s="411"/>
      <c r="AN11" s="411"/>
      <c r="AO11" s="411"/>
      <c r="AP11" s="411"/>
      <c r="AQ11" s="411"/>
      <c r="AR11" s="411"/>
      <c r="AS11" s="411"/>
      <c r="AT11" s="411"/>
      <c r="AU11" s="411"/>
      <c r="AV11" s="411"/>
      <c r="AW11" s="411"/>
      <c r="AX11" s="411"/>
      <c r="AY11" s="411"/>
      <c r="AZ11" s="411"/>
      <c r="BA11" s="411"/>
      <c r="BB11" s="411"/>
      <c r="BC11" s="411"/>
      <c r="BD11" s="411"/>
      <c r="BE11" s="411"/>
      <c r="BF11" s="411"/>
      <c r="BG11" s="411"/>
      <c r="BH11" s="411"/>
      <c r="BI11" s="411"/>
      <c r="BJ11" s="411"/>
      <c r="BK11" s="411"/>
      <c r="BL11" s="411"/>
      <c r="BM11" s="411"/>
      <c r="BN11" s="411"/>
      <c r="BO11" s="411"/>
      <c r="BP11" s="411"/>
      <c r="BQ11" s="411"/>
      <c r="BR11" s="411"/>
      <c r="BS11" s="411"/>
      <c r="BT11" s="411"/>
      <c r="BU11" s="411"/>
      <c r="BV11" s="411"/>
      <c r="BW11" s="411"/>
      <c r="BX11" s="411"/>
      <c r="BY11" s="411"/>
      <c r="BZ11" s="411"/>
      <c r="CA11" s="411"/>
      <c r="CB11" s="411"/>
      <c r="CC11" s="411"/>
      <c r="CD11" s="411"/>
      <c r="CE11" s="411"/>
      <c r="CF11" s="411"/>
      <c r="CG11" s="411"/>
      <c r="CH11" s="411"/>
      <c r="CI11" s="411"/>
      <c r="CJ11" s="411"/>
      <c r="CK11" s="411"/>
      <c r="CL11" s="411"/>
      <c r="CM11" s="411"/>
      <c r="CN11" s="411"/>
      <c r="CO11" s="411"/>
      <c r="CP11" s="411"/>
      <c r="CQ11" s="411"/>
      <c r="CR11" s="411"/>
      <c r="CS11" s="411"/>
      <c r="CT11" s="411"/>
      <c r="CU11" s="411"/>
      <c r="CV11" s="411"/>
      <c r="CW11" s="411"/>
      <c r="CX11" s="411"/>
      <c r="CY11" s="411"/>
      <c r="CZ11" s="411"/>
      <c r="DA11" s="411"/>
      <c r="DB11" s="411"/>
      <c r="DC11" s="411"/>
      <c r="DD11" s="411"/>
      <c r="DE11" s="411"/>
      <c r="DF11" s="411"/>
      <c r="DG11" s="411"/>
      <c r="DH11" s="411"/>
      <c r="DI11" s="411"/>
      <c r="DJ11" s="411"/>
      <c r="DK11" s="411"/>
      <c r="DL11" s="411"/>
    </row>
    <row r="12" spans="1:116" s="411" customFormat="1" ht="20.399999999999999" x14ac:dyDescent="0.5">
      <c r="A12" s="426" t="s">
        <v>373</v>
      </c>
      <c r="B12" s="427"/>
      <c r="C12" s="427"/>
      <c r="D12" s="427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37"/>
    </row>
    <row r="13" spans="1:116" s="411" customFormat="1" ht="20.399999999999999" customHeight="1" x14ac:dyDescent="0.5">
      <c r="A13" s="431" t="s">
        <v>27</v>
      </c>
      <c r="B13" s="432">
        <v>19</v>
      </c>
      <c r="C13" s="432" t="s">
        <v>7</v>
      </c>
      <c r="D13" s="438"/>
      <c r="E13" s="435"/>
      <c r="F13" s="435"/>
      <c r="G13" s="435"/>
      <c r="H13" s="435"/>
      <c r="I13" s="435"/>
      <c r="J13" s="435"/>
      <c r="K13" s="435"/>
      <c r="L13" s="435"/>
      <c r="M13" s="435"/>
      <c r="N13" s="435"/>
      <c r="O13" s="435"/>
      <c r="P13" s="435"/>
      <c r="Q13" s="439" t="s">
        <v>55</v>
      </c>
    </row>
    <row r="14" spans="1:116" s="411" customFormat="1" ht="21" customHeight="1" x14ac:dyDescent="0.5">
      <c r="A14" s="431" t="s">
        <v>28</v>
      </c>
      <c r="B14" s="432">
        <v>19</v>
      </c>
      <c r="C14" s="432" t="s">
        <v>7</v>
      </c>
      <c r="D14" s="438">
        <f>B14*3000</f>
        <v>57000</v>
      </c>
      <c r="E14" s="435"/>
      <c r="F14" s="435"/>
      <c r="G14" s="435"/>
      <c r="H14" s="600" t="s">
        <v>125</v>
      </c>
      <c r="I14" s="600"/>
      <c r="J14" s="435"/>
      <c r="K14" s="435"/>
      <c r="L14" s="435"/>
      <c r="M14" s="435"/>
      <c r="N14" s="435"/>
      <c r="O14" s="435"/>
      <c r="P14" s="435"/>
      <c r="Q14" s="601" t="s">
        <v>436</v>
      </c>
    </row>
    <row r="15" spans="1:116" s="411" customFormat="1" x14ac:dyDescent="0.5">
      <c r="A15" s="441" t="s">
        <v>14</v>
      </c>
      <c r="B15" s="432"/>
      <c r="C15" s="432"/>
      <c r="D15" s="432"/>
      <c r="E15" s="435"/>
      <c r="F15" s="435"/>
      <c r="G15" s="435"/>
      <c r="H15" s="434" t="s">
        <v>57</v>
      </c>
      <c r="I15" s="434"/>
      <c r="J15" s="434"/>
      <c r="K15" s="434"/>
      <c r="L15" s="434"/>
      <c r="M15" s="435"/>
      <c r="N15" s="435"/>
      <c r="O15" s="435"/>
      <c r="P15" s="435"/>
      <c r="Q15" s="601"/>
    </row>
    <row r="16" spans="1:116" s="411" customFormat="1" x14ac:dyDescent="0.5">
      <c r="A16" s="441" t="s">
        <v>15</v>
      </c>
      <c r="B16" s="432"/>
      <c r="C16" s="432"/>
      <c r="D16" s="432" t="s">
        <v>437</v>
      </c>
      <c r="E16" s="435"/>
      <c r="F16" s="435"/>
      <c r="G16" s="435"/>
      <c r="H16" s="434"/>
      <c r="I16" s="434" t="s">
        <v>57</v>
      </c>
      <c r="J16" s="434"/>
      <c r="K16" s="434"/>
      <c r="L16" s="434"/>
      <c r="M16" s="434"/>
      <c r="N16" s="434"/>
      <c r="O16" s="434"/>
      <c r="P16" s="435"/>
      <c r="Q16" s="601"/>
    </row>
    <row r="17" spans="1:17" s="411" customFormat="1" x14ac:dyDescent="0.5">
      <c r="A17" s="441" t="s">
        <v>16</v>
      </c>
      <c r="B17" s="432"/>
      <c r="C17" s="432"/>
      <c r="D17" s="432"/>
      <c r="E17" s="435"/>
      <c r="F17" s="435"/>
      <c r="G17" s="435"/>
      <c r="H17" s="442"/>
      <c r="I17" s="434" t="s">
        <v>57</v>
      </c>
      <c r="J17" s="443"/>
      <c r="K17" s="434"/>
      <c r="L17" s="434"/>
      <c r="M17" s="434"/>
      <c r="N17" s="434"/>
      <c r="O17" s="434"/>
      <c r="P17" s="435"/>
      <c r="Q17" s="601"/>
    </row>
    <row r="18" spans="1:17" s="411" customFormat="1" x14ac:dyDescent="0.5">
      <c r="A18" s="441" t="s">
        <v>17</v>
      </c>
      <c r="B18" s="432"/>
      <c r="C18" s="432"/>
      <c r="D18" s="432"/>
      <c r="E18" s="435"/>
      <c r="F18" s="434"/>
      <c r="G18" s="434"/>
      <c r="H18" s="434"/>
      <c r="I18" s="434"/>
      <c r="J18" s="444"/>
      <c r="K18" s="434" t="s">
        <v>57</v>
      </c>
      <c r="L18" s="434"/>
      <c r="M18" s="434"/>
      <c r="N18" s="434"/>
      <c r="O18" s="434"/>
      <c r="P18" s="435"/>
      <c r="Q18" s="601"/>
    </row>
    <row r="19" spans="1:17" s="411" customFormat="1" ht="20.399999999999999" x14ac:dyDescent="0.5">
      <c r="A19" s="431" t="s">
        <v>29</v>
      </c>
      <c r="B19" s="432">
        <v>19</v>
      </c>
      <c r="C19" s="432" t="s">
        <v>7</v>
      </c>
      <c r="D19" s="438"/>
      <c r="E19" s="435"/>
      <c r="F19" s="435"/>
      <c r="G19" s="435"/>
      <c r="H19" s="435"/>
      <c r="I19" s="435"/>
      <c r="J19" s="435"/>
      <c r="K19" s="435"/>
      <c r="L19" s="435"/>
      <c r="M19" s="435"/>
      <c r="N19" s="435"/>
      <c r="O19" s="435"/>
      <c r="P19" s="435"/>
      <c r="Q19" s="601" t="s">
        <v>438</v>
      </c>
    </row>
    <row r="20" spans="1:17" s="411" customFormat="1" x14ac:dyDescent="0.5">
      <c r="A20" s="441" t="s">
        <v>18</v>
      </c>
      <c r="B20" s="432"/>
      <c r="C20" s="432"/>
      <c r="D20" s="438"/>
      <c r="E20" s="435"/>
      <c r="F20" s="435"/>
      <c r="G20" s="435"/>
      <c r="H20" s="435"/>
      <c r="I20" s="434" t="s">
        <v>57</v>
      </c>
      <c r="J20" s="434"/>
      <c r="K20" s="434"/>
      <c r="L20" s="444"/>
      <c r="M20" s="434"/>
      <c r="N20" s="434"/>
      <c r="O20" s="434"/>
      <c r="P20" s="434"/>
      <c r="Q20" s="601"/>
    </row>
    <row r="21" spans="1:17" s="411" customFormat="1" x14ac:dyDescent="0.5">
      <c r="A21" s="441" t="s">
        <v>19</v>
      </c>
      <c r="B21" s="432"/>
      <c r="C21" s="432"/>
      <c r="D21" s="438"/>
      <c r="E21" s="435"/>
      <c r="F21" s="435"/>
      <c r="G21" s="435"/>
      <c r="H21" s="435"/>
      <c r="I21" s="435"/>
      <c r="J21" s="434" t="s">
        <v>57</v>
      </c>
      <c r="K21" s="434"/>
      <c r="L21" s="444"/>
      <c r="M21" s="445"/>
      <c r="N21" s="444"/>
      <c r="O21" s="444"/>
      <c r="P21" s="444"/>
      <c r="Q21" s="601"/>
    </row>
    <row r="22" spans="1:17" s="411" customFormat="1" ht="20.399999999999999" x14ac:dyDescent="0.5">
      <c r="A22" s="431" t="s">
        <v>30</v>
      </c>
      <c r="B22" s="432">
        <v>19</v>
      </c>
      <c r="C22" s="432" t="s">
        <v>7</v>
      </c>
      <c r="D22" s="438"/>
      <c r="E22" s="435"/>
      <c r="F22" s="435"/>
      <c r="G22" s="435"/>
      <c r="H22" s="446"/>
      <c r="I22" s="447"/>
      <c r="J22" s="434" t="s">
        <v>57</v>
      </c>
      <c r="K22" s="446"/>
      <c r="L22" s="446"/>
      <c r="M22" s="435"/>
      <c r="N22" s="435"/>
      <c r="O22" s="435"/>
      <c r="P22" s="435"/>
      <c r="Q22" s="602" t="s">
        <v>439</v>
      </c>
    </row>
    <row r="23" spans="1:17" s="411" customFormat="1" ht="39.6" x14ac:dyDescent="0.5">
      <c r="A23" s="441" t="s">
        <v>51</v>
      </c>
      <c r="B23" s="432"/>
      <c r="C23" s="432"/>
      <c r="D23" s="432"/>
      <c r="E23" s="435"/>
      <c r="F23" s="435"/>
      <c r="G23" s="435"/>
      <c r="H23" s="446"/>
      <c r="I23" s="446"/>
      <c r="J23" s="446"/>
      <c r="K23" s="446"/>
      <c r="L23" s="446"/>
      <c r="M23" s="435"/>
      <c r="N23" s="435"/>
      <c r="O23" s="435"/>
      <c r="P23" s="435"/>
      <c r="Q23" s="603"/>
    </row>
    <row r="24" spans="1:17" s="411" customFormat="1" ht="20.399999999999999" x14ac:dyDescent="0.5">
      <c r="A24" s="431" t="s">
        <v>31</v>
      </c>
      <c r="B24" s="448"/>
      <c r="C24" s="448"/>
      <c r="D24" s="448"/>
      <c r="E24" s="435"/>
      <c r="F24" s="449"/>
      <c r="G24" s="449"/>
      <c r="H24" s="435"/>
      <c r="I24" s="435"/>
      <c r="J24" s="435"/>
      <c r="K24" s="435"/>
      <c r="L24" s="435"/>
      <c r="M24" s="435"/>
      <c r="N24" s="435"/>
      <c r="O24" s="435"/>
      <c r="P24" s="435"/>
      <c r="Q24" s="601" t="s">
        <v>440</v>
      </c>
    </row>
    <row r="25" spans="1:17" s="411" customFormat="1" ht="40.799999999999997" x14ac:dyDescent="0.5">
      <c r="A25" s="431" t="s">
        <v>441</v>
      </c>
      <c r="B25" s="432">
        <v>57</v>
      </c>
      <c r="C25" s="432" t="s">
        <v>7</v>
      </c>
      <c r="D25" s="438">
        <v>285000</v>
      </c>
      <c r="E25" s="435"/>
      <c r="F25" s="449"/>
      <c r="G25" s="449"/>
      <c r="H25" s="435"/>
      <c r="I25" s="435"/>
      <c r="J25" s="435"/>
      <c r="K25" s="435"/>
      <c r="L25" s="435"/>
      <c r="M25" s="435"/>
      <c r="N25" s="435"/>
      <c r="O25" s="435"/>
      <c r="P25" s="435"/>
      <c r="Q25" s="601"/>
    </row>
    <row r="26" spans="1:17" s="411" customFormat="1" x14ac:dyDescent="0.5">
      <c r="A26" s="441" t="s">
        <v>9</v>
      </c>
      <c r="B26" s="432"/>
      <c r="C26" s="432"/>
      <c r="D26" s="438"/>
      <c r="E26" s="435"/>
      <c r="F26" s="434" t="s">
        <v>57</v>
      </c>
      <c r="G26" s="450"/>
      <c r="H26" s="434"/>
      <c r="I26" s="434"/>
      <c r="J26" s="434"/>
      <c r="K26" s="435"/>
      <c r="L26" s="435"/>
      <c r="M26" s="435"/>
      <c r="N26" s="435"/>
      <c r="O26" s="435"/>
      <c r="P26" s="435"/>
      <c r="Q26" s="601"/>
    </row>
    <row r="27" spans="1:17" s="411" customFormat="1" x14ac:dyDescent="0.5">
      <c r="A27" s="441" t="s">
        <v>58</v>
      </c>
      <c r="B27" s="432"/>
      <c r="C27" s="432"/>
      <c r="D27" s="438"/>
      <c r="E27" s="435"/>
      <c r="F27" s="434" t="s">
        <v>57</v>
      </c>
      <c r="G27" s="450"/>
      <c r="H27" s="434"/>
      <c r="I27" s="444"/>
      <c r="J27" s="434"/>
      <c r="K27" s="435"/>
      <c r="L27" s="435"/>
      <c r="M27" s="435"/>
      <c r="N27" s="435"/>
      <c r="O27" s="435"/>
      <c r="P27" s="435"/>
      <c r="Q27" s="601"/>
    </row>
    <row r="28" spans="1:17" s="411" customFormat="1" x14ac:dyDescent="0.5">
      <c r="A28" s="441" t="s">
        <v>10</v>
      </c>
      <c r="B28" s="432"/>
      <c r="C28" s="432"/>
      <c r="D28" s="438"/>
      <c r="E28" s="435"/>
      <c r="F28" s="449"/>
      <c r="G28" s="450"/>
      <c r="H28" s="434"/>
      <c r="I28" s="434"/>
      <c r="J28" s="434" t="s">
        <v>57</v>
      </c>
      <c r="K28" s="435"/>
      <c r="L28" s="435"/>
      <c r="M28" s="435"/>
      <c r="N28" s="435"/>
      <c r="O28" s="435"/>
      <c r="P28" s="435"/>
      <c r="Q28" s="601"/>
    </row>
    <row r="29" spans="1:17" s="411" customFormat="1" ht="20.399999999999999" x14ac:dyDescent="0.5">
      <c r="A29" s="431" t="s">
        <v>442</v>
      </c>
      <c r="B29" s="432"/>
      <c r="C29" s="432"/>
      <c r="D29" s="438"/>
      <c r="E29" s="435"/>
      <c r="F29" s="449"/>
      <c r="G29" s="450"/>
      <c r="H29" s="434"/>
      <c r="I29" s="434"/>
      <c r="J29" s="434"/>
      <c r="K29" s="435"/>
      <c r="L29" s="435"/>
      <c r="M29" s="435"/>
      <c r="N29" s="435"/>
      <c r="O29" s="435"/>
      <c r="P29" s="435"/>
      <c r="Q29" s="439"/>
    </row>
    <row r="30" spans="1:17" s="411" customFormat="1" ht="63" customHeight="1" x14ac:dyDescent="0.5">
      <c r="A30" s="431" t="s">
        <v>443</v>
      </c>
      <c r="B30" s="432"/>
      <c r="C30" s="432"/>
      <c r="D30" s="438"/>
      <c r="E30" s="435"/>
      <c r="F30" s="449"/>
      <c r="G30" s="450"/>
      <c r="H30" s="434"/>
      <c r="I30" s="434"/>
      <c r="J30" s="434"/>
      <c r="K30" s="435"/>
      <c r="L30" s="435"/>
      <c r="M30" s="435"/>
      <c r="N30" s="435"/>
      <c r="O30" s="435"/>
      <c r="P30" s="435"/>
      <c r="Q30" s="439"/>
    </row>
    <row r="31" spans="1:17" s="411" customFormat="1" ht="58.8" customHeight="1" x14ac:dyDescent="0.5">
      <c r="A31" s="441" t="s">
        <v>444</v>
      </c>
      <c r="B31" s="432">
        <v>38</v>
      </c>
      <c r="C31" s="432" t="s">
        <v>7</v>
      </c>
      <c r="D31" s="438">
        <v>228000</v>
      </c>
      <c r="E31" s="435"/>
      <c r="F31" s="449"/>
      <c r="G31" s="434" t="s">
        <v>13</v>
      </c>
      <c r="H31" s="434"/>
      <c r="I31" s="434"/>
      <c r="J31" s="434"/>
      <c r="K31" s="435"/>
      <c r="L31" s="435"/>
      <c r="M31" s="435"/>
      <c r="N31" s="435"/>
      <c r="O31" s="435"/>
      <c r="P31" s="435"/>
      <c r="Q31" s="439" t="s">
        <v>445</v>
      </c>
    </row>
    <row r="32" spans="1:17" s="411" customFormat="1" ht="22.8" customHeight="1" x14ac:dyDescent="0.5">
      <c r="A32" s="441" t="s">
        <v>446</v>
      </c>
      <c r="B32" s="432">
        <v>19</v>
      </c>
      <c r="C32" s="432" t="s">
        <v>7</v>
      </c>
      <c r="D32" s="438">
        <v>63460</v>
      </c>
      <c r="E32" s="435"/>
      <c r="F32" s="449"/>
      <c r="G32" s="450"/>
      <c r="H32" s="434"/>
      <c r="I32" s="434"/>
      <c r="J32" s="434"/>
      <c r="K32" s="434" t="s">
        <v>13</v>
      </c>
      <c r="L32" s="435"/>
      <c r="M32" s="435"/>
      <c r="N32" s="435"/>
      <c r="O32" s="435"/>
      <c r="P32" s="435"/>
      <c r="Q32" s="439" t="s">
        <v>445</v>
      </c>
    </row>
    <row r="33" spans="1:116" s="411" customFormat="1" x14ac:dyDescent="0.5">
      <c r="A33" s="441" t="s">
        <v>447</v>
      </c>
      <c r="B33" s="432"/>
      <c r="C33" s="432"/>
      <c r="D33" s="438"/>
      <c r="E33" s="435"/>
      <c r="F33" s="449"/>
      <c r="G33" s="450"/>
      <c r="H33" s="434"/>
      <c r="I33" s="434"/>
      <c r="J33" s="434"/>
      <c r="K33" s="434"/>
      <c r="L33" s="435"/>
      <c r="M33" s="435"/>
      <c r="N33" s="435"/>
      <c r="O33" s="435"/>
      <c r="P33" s="435"/>
      <c r="Q33" s="439"/>
    </row>
    <row r="34" spans="1:116" s="411" customFormat="1" x14ac:dyDescent="0.5">
      <c r="A34" s="441" t="s">
        <v>448</v>
      </c>
      <c r="B34" s="432">
        <v>19</v>
      </c>
      <c r="C34" s="432" t="s">
        <v>7</v>
      </c>
      <c r="D34" s="438">
        <v>133000</v>
      </c>
      <c r="E34" s="435"/>
      <c r="F34" s="449"/>
      <c r="G34" s="434" t="s">
        <v>13</v>
      </c>
      <c r="H34" s="434"/>
      <c r="I34" s="434"/>
      <c r="J34" s="434"/>
      <c r="K34" s="434"/>
      <c r="L34" s="435"/>
      <c r="M34" s="435"/>
      <c r="N34" s="435"/>
      <c r="O34" s="435"/>
      <c r="P34" s="435"/>
      <c r="Q34" s="439" t="s">
        <v>445</v>
      </c>
    </row>
    <row r="35" spans="1:116" s="411" customFormat="1" ht="40.200000000000003" customHeight="1" x14ac:dyDescent="0.5">
      <c r="A35" s="441" t="s">
        <v>449</v>
      </c>
      <c r="B35" s="432">
        <v>19</v>
      </c>
      <c r="C35" s="432" t="s">
        <v>7</v>
      </c>
      <c r="D35" s="438">
        <v>76000</v>
      </c>
      <c r="E35" s="435"/>
      <c r="F35" s="449"/>
      <c r="G35" s="450"/>
      <c r="H35" s="434"/>
      <c r="I35" s="434"/>
      <c r="J35" s="434"/>
      <c r="K35" s="434"/>
      <c r="L35" s="434" t="s">
        <v>13</v>
      </c>
      <c r="M35" s="435"/>
      <c r="N35" s="435"/>
      <c r="O35" s="435"/>
      <c r="P35" s="435"/>
      <c r="Q35" s="439" t="s">
        <v>445</v>
      </c>
    </row>
    <row r="36" spans="1:116" s="430" customFormat="1" ht="20.399999999999999" x14ac:dyDescent="0.5">
      <c r="A36" s="431" t="s">
        <v>32</v>
      </c>
      <c r="B36" s="432"/>
      <c r="C36" s="432"/>
      <c r="D36" s="432"/>
      <c r="E36" s="435"/>
      <c r="F36" s="435"/>
      <c r="G36" s="435"/>
      <c r="H36" s="435"/>
      <c r="I36" s="435"/>
      <c r="J36" s="435"/>
      <c r="K36" s="435"/>
      <c r="L36" s="435"/>
      <c r="M36" s="435"/>
      <c r="N36" s="435"/>
      <c r="O36" s="435"/>
      <c r="P36" s="435"/>
      <c r="Q36" s="451"/>
      <c r="R36" s="411"/>
      <c r="S36" s="411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1"/>
      <c r="AG36" s="411"/>
      <c r="AH36" s="411"/>
      <c r="AI36" s="411"/>
      <c r="AJ36" s="411"/>
      <c r="AK36" s="411"/>
      <c r="AL36" s="411"/>
      <c r="AM36" s="411"/>
      <c r="AN36" s="411"/>
      <c r="AO36" s="411"/>
      <c r="AP36" s="411"/>
      <c r="AQ36" s="411"/>
      <c r="AR36" s="411"/>
      <c r="AS36" s="411"/>
      <c r="AT36" s="411"/>
      <c r="AU36" s="411"/>
      <c r="AV36" s="411"/>
      <c r="AW36" s="411"/>
      <c r="AX36" s="411"/>
      <c r="AY36" s="411"/>
      <c r="AZ36" s="411"/>
      <c r="BA36" s="411"/>
      <c r="BB36" s="411"/>
      <c r="BC36" s="411"/>
      <c r="BD36" s="411"/>
      <c r="BE36" s="411"/>
      <c r="BF36" s="411"/>
      <c r="BG36" s="411"/>
      <c r="BH36" s="411"/>
      <c r="BI36" s="411"/>
      <c r="BJ36" s="411"/>
      <c r="BK36" s="411"/>
      <c r="BL36" s="411"/>
      <c r="BM36" s="411"/>
      <c r="BN36" s="411"/>
      <c r="BO36" s="411"/>
      <c r="BP36" s="411"/>
      <c r="BQ36" s="411"/>
      <c r="BR36" s="411"/>
      <c r="BS36" s="411"/>
      <c r="BT36" s="411"/>
      <c r="BU36" s="411"/>
      <c r="BV36" s="411"/>
      <c r="BW36" s="411"/>
      <c r="BX36" s="411"/>
      <c r="BY36" s="411"/>
      <c r="BZ36" s="411"/>
      <c r="CA36" s="411"/>
      <c r="CB36" s="411"/>
      <c r="CC36" s="411"/>
      <c r="CD36" s="411"/>
      <c r="CE36" s="411"/>
      <c r="CF36" s="411"/>
      <c r="CG36" s="411"/>
      <c r="CH36" s="411"/>
      <c r="CI36" s="411"/>
      <c r="CJ36" s="411"/>
      <c r="CK36" s="411"/>
      <c r="CL36" s="411"/>
      <c r="CM36" s="411"/>
      <c r="CN36" s="411"/>
      <c r="CO36" s="411"/>
      <c r="CP36" s="411"/>
      <c r="CQ36" s="411"/>
      <c r="CR36" s="411"/>
      <c r="CS36" s="411"/>
      <c r="CT36" s="411"/>
      <c r="CU36" s="411"/>
      <c r="CV36" s="411"/>
      <c r="CW36" s="411"/>
      <c r="CX36" s="411"/>
      <c r="CY36" s="411"/>
      <c r="CZ36" s="411"/>
      <c r="DA36" s="411"/>
      <c r="DB36" s="411"/>
      <c r="DC36" s="411"/>
      <c r="DD36" s="411"/>
      <c r="DE36" s="411"/>
      <c r="DF36" s="411"/>
      <c r="DG36" s="411"/>
      <c r="DH36" s="411"/>
      <c r="DI36" s="411"/>
      <c r="DJ36" s="411"/>
      <c r="DK36" s="411"/>
      <c r="DL36" s="411"/>
    </row>
    <row r="37" spans="1:116" ht="39.6" customHeight="1" x14ac:dyDescent="0.5">
      <c r="A37" s="452" t="s">
        <v>60</v>
      </c>
      <c r="B37" s="453">
        <v>19</v>
      </c>
      <c r="C37" s="453" t="s">
        <v>7</v>
      </c>
      <c r="D37" s="2"/>
      <c r="E37" s="444"/>
      <c r="F37" s="444"/>
      <c r="G37" s="434" t="s">
        <v>13</v>
      </c>
      <c r="H37" s="434"/>
      <c r="I37" s="434" t="s">
        <v>13</v>
      </c>
      <c r="J37" s="434"/>
      <c r="K37" s="434" t="s">
        <v>13</v>
      </c>
      <c r="L37" s="444"/>
      <c r="M37" s="444"/>
      <c r="N37" s="434" t="s">
        <v>13</v>
      </c>
      <c r="O37" s="444"/>
      <c r="P37" s="444"/>
      <c r="Q37" s="454" t="s">
        <v>450</v>
      </c>
    </row>
    <row r="38" spans="1:116" ht="24.6" customHeight="1" x14ac:dyDescent="0.5">
      <c r="A38" s="452" t="s">
        <v>68</v>
      </c>
      <c r="B38" s="453">
        <v>19</v>
      </c>
      <c r="C38" s="453" t="s">
        <v>7</v>
      </c>
      <c r="D38" s="2"/>
      <c r="E38" s="444"/>
      <c r="F38" s="444"/>
      <c r="G38" s="434" t="s">
        <v>13</v>
      </c>
      <c r="H38" s="434"/>
      <c r="I38" s="434" t="s">
        <v>13</v>
      </c>
      <c r="J38" s="434"/>
      <c r="K38" s="434" t="s">
        <v>13</v>
      </c>
      <c r="L38" s="444"/>
      <c r="M38" s="444"/>
      <c r="N38" s="434" t="s">
        <v>13</v>
      </c>
      <c r="O38" s="444"/>
      <c r="P38" s="444"/>
      <c r="Q38" s="455"/>
    </row>
    <row r="39" spans="1:116" ht="39.6" x14ac:dyDescent="0.5">
      <c r="A39" s="452" t="s">
        <v>20</v>
      </c>
      <c r="B39" s="453">
        <v>19</v>
      </c>
      <c r="C39" s="453" t="s">
        <v>7</v>
      </c>
      <c r="D39" s="453"/>
      <c r="E39" s="456"/>
      <c r="F39" s="456"/>
      <c r="G39" s="456"/>
      <c r="H39" s="456"/>
      <c r="I39" s="456"/>
      <c r="J39" s="457"/>
      <c r="K39" s="456"/>
      <c r="L39" s="456"/>
      <c r="M39" s="456"/>
      <c r="N39" s="456"/>
      <c r="O39" s="594" t="s">
        <v>13</v>
      </c>
      <c r="P39" s="594"/>
      <c r="Q39" s="455" t="s">
        <v>56</v>
      </c>
    </row>
    <row r="40" spans="1:116" s="411" customFormat="1" ht="20.399999999999999" x14ac:dyDescent="0.5">
      <c r="A40" s="431" t="s">
        <v>2</v>
      </c>
      <c r="B40" s="432"/>
      <c r="C40" s="432"/>
      <c r="D40" s="438"/>
      <c r="E40" s="435"/>
      <c r="F40" s="435"/>
      <c r="G40" s="435"/>
      <c r="H40" s="435"/>
      <c r="I40" s="435"/>
      <c r="J40" s="435"/>
      <c r="K40" s="435"/>
      <c r="L40" s="435"/>
      <c r="M40" s="435"/>
      <c r="N40" s="435"/>
      <c r="O40" s="435"/>
      <c r="P40" s="435"/>
      <c r="Q40" s="451"/>
    </row>
    <row r="41" spans="1:116" x14ac:dyDescent="0.5">
      <c r="A41" s="452" t="s">
        <v>34</v>
      </c>
      <c r="B41" s="453">
        <v>19</v>
      </c>
      <c r="C41" s="453" t="s">
        <v>11</v>
      </c>
      <c r="D41" s="453"/>
      <c r="E41" s="594" t="s">
        <v>13</v>
      </c>
      <c r="F41" s="594"/>
      <c r="G41" s="594"/>
      <c r="H41" s="594"/>
      <c r="I41" s="594"/>
      <c r="J41" s="594"/>
      <c r="K41" s="594"/>
      <c r="L41" s="594"/>
      <c r="M41" s="594"/>
      <c r="N41" s="594"/>
      <c r="O41" s="594"/>
      <c r="P41" s="594"/>
      <c r="Q41" s="455" t="s">
        <v>8</v>
      </c>
    </row>
    <row r="42" spans="1:116" x14ac:dyDescent="0.5">
      <c r="A42" s="452" t="s">
        <v>33</v>
      </c>
      <c r="B42" s="453">
        <v>19</v>
      </c>
      <c r="C42" s="453" t="s">
        <v>11</v>
      </c>
      <c r="D42" s="453"/>
      <c r="E42" s="594" t="s">
        <v>13</v>
      </c>
      <c r="F42" s="594"/>
      <c r="G42" s="594"/>
      <c r="H42" s="594"/>
      <c r="I42" s="594"/>
      <c r="J42" s="594"/>
      <c r="K42" s="594"/>
      <c r="L42" s="594"/>
      <c r="M42" s="594"/>
      <c r="N42" s="594"/>
      <c r="O42" s="594"/>
      <c r="P42" s="594"/>
      <c r="Q42" s="455" t="s">
        <v>8</v>
      </c>
    </row>
    <row r="43" spans="1:116" ht="76.8" x14ac:dyDescent="0.5">
      <c r="A43" s="452" t="s">
        <v>35</v>
      </c>
      <c r="B43" s="453">
        <v>19</v>
      </c>
      <c r="C43" s="453" t="s">
        <v>7</v>
      </c>
      <c r="D43" s="2">
        <v>380000</v>
      </c>
      <c r="E43" s="456"/>
      <c r="F43" s="456"/>
      <c r="G43" s="456"/>
      <c r="H43" s="456" t="s">
        <v>451</v>
      </c>
      <c r="I43" s="456" t="s">
        <v>452</v>
      </c>
      <c r="J43" s="456" t="s">
        <v>453</v>
      </c>
      <c r="K43" s="458" t="s">
        <v>454</v>
      </c>
      <c r="L43" s="459" t="s">
        <v>455</v>
      </c>
      <c r="M43" s="460" t="s">
        <v>456</v>
      </c>
      <c r="N43" s="456" t="s">
        <v>457</v>
      </c>
      <c r="O43" s="456"/>
      <c r="P43" s="456"/>
      <c r="Q43" s="461" t="s">
        <v>458</v>
      </c>
    </row>
    <row r="44" spans="1:116" x14ac:dyDescent="0.5">
      <c r="A44" s="452" t="s">
        <v>36</v>
      </c>
      <c r="B44" s="453">
        <v>19</v>
      </c>
      <c r="C44" s="453" t="s">
        <v>7</v>
      </c>
      <c r="D44" s="453"/>
      <c r="E44" s="594" t="s">
        <v>13</v>
      </c>
      <c r="F44" s="594"/>
      <c r="G44" s="594"/>
      <c r="H44" s="594"/>
      <c r="I44" s="594"/>
      <c r="J44" s="594"/>
      <c r="K44" s="594"/>
      <c r="L44" s="594"/>
      <c r="M44" s="594"/>
      <c r="N44" s="594"/>
      <c r="O44" s="594"/>
      <c r="P44" s="594"/>
      <c r="Q44" s="455" t="s">
        <v>8</v>
      </c>
    </row>
    <row r="45" spans="1:116" s="411" customFormat="1" ht="20.399999999999999" x14ac:dyDescent="0.5">
      <c r="A45" s="431" t="s">
        <v>37</v>
      </c>
      <c r="B45" s="448"/>
      <c r="C45" s="448"/>
      <c r="D45" s="448"/>
      <c r="E45" s="435"/>
      <c r="F45" s="434"/>
      <c r="G45" s="444"/>
      <c r="H45" s="444"/>
      <c r="I45" s="444"/>
      <c r="J45" s="444"/>
      <c r="K45" s="434"/>
      <c r="L45" s="434"/>
      <c r="M45" s="434"/>
      <c r="N45" s="434"/>
      <c r="O45" s="434"/>
      <c r="P45" s="435"/>
      <c r="Q45" s="439"/>
    </row>
    <row r="46" spans="1:116" s="411" customFormat="1" x14ac:dyDescent="0.5">
      <c r="A46" s="441" t="s">
        <v>459</v>
      </c>
      <c r="B46" s="432">
        <v>570</v>
      </c>
      <c r="C46" s="432" t="s">
        <v>21</v>
      </c>
      <c r="D46" s="438">
        <v>342000</v>
      </c>
      <c r="E46" s="435"/>
      <c r="F46" s="434" t="s">
        <v>13</v>
      </c>
      <c r="G46" s="444"/>
      <c r="H46" s="434" t="s">
        <v>13</v>
      </c>
      <c r="I46" s="444"/>
      <c r="J46" s="444"/>
      <c r="K46" s="434" t="s">
        <v>13</v>
      </c>
      <c r="L46" s="434"/>
      <c r="M46" s="434"/>
      <c r="N46" s="434"/>
      <c r="O46" s="434"/>
      <c r="P46" s="435"/>
      <c r="Q46" s="439" t="s">
        <v>460</v>
      </c>
    </row>
    <row r="47" spans="1:116" s="411" customFormat="1" x14ac:dyDescent="0.5">
      <c r="A47" s="441" t="s">
        <v>461</v>
      </c>
      <c r="B47" s="432">
        <v>190</v>
      </c>
      <c r="C47" s="432" t="s">
        <v>21</v>
      </c>
      <c r="D47" s="438">
        <v>76000</v>
      </c>
      <c r="E47" s="435"/>
      <c r="F47" s="434"/>
      <c r="G47" s="444"/>
      <c r="H47" s="444"/>
      <c r="I47" s="444"/>
      <c r="J47" s="444"/>
      <c r="K47" s="434"/>
      <c r="L47" s="434" t="s">
        <v>13</v>
      </c>
      <c r="M47" s="434"/>
      <c r="N47" s="434"/>
      <c r="O47" s="434"/>
      <c r="P47" s="435"/>
      <c r="Q47" s="439" t="s">
        <v>462</v>
      </c>
    </row>
    <row r="48" spans="1:116" s="467" customFormat="1" ht="40.799999999999997" x14ac:dyDescent="0.55000000000000004">
      <c r="A48" s="462" t="s">
        <v>463</v>
      </c>
      <c r="B48" s="195">
        <v>19</v>
      </c>
      <c r="C48" s="195" t="s">
        <v>7</v>
      </c>
      <c r="D48" s="463"/>
      <c r="E48" s="464"/>
      <c r="F48" s="464"/>
      <c r="G48" s="597" t="s">
        <v>13</v>
      </c>
      <c r="H48" s="597"/>
      <c r="I48" s="597"/>
      <c r="J48" s="597"/>
      <c r="K48" s="464"/>
      <c r="L48" s="464"/>
      <c r="M48" s="464"/>
      <c r="N48" s="464"/>
      <c r="O48" s="464"/>
      <c r="P48" s="464"/>
      <c r="Q48" s="465"/>
      <c r="R48" s="466"/>
      <c r="S48" s="466"/>
      <c r="T48" s="466"/>
      <c r="U48" s="466"/>
      <c r="V48" s="466"/>
      <c r="W48" s="466"/>
      <c r="X48" s="466"/>
      <c r="Y48" s="466"/>
      <c r="Z48" s="466"/>
      <c r="AA48" s="466"/>
      <c r="AB48" s="466"/>
      <c r="AC48" s="466"/>
      <c r="AD48" s="466"/>
      <c r="AE48" s="466"/>
      <c r="AF48" s="466"/>
      <c r="AG48" s="466"/>
      <c r="AH48" s="466"/>
      <c r="AI48" s="466"/>
      <c r="AJ48" s="466"/>
      <c r="AK48" s="466"/>
      <c r="AL48" s="466"/>
      <c r="AM48" s="466"/>
      <c r="AN48" s="466"/>
      <c r="AO48" s="466"/>
      <c r="AP48" s="466"/>
      <c r="AQ48" s="466"/>
      <c r="AR48" s="466"/>
      <c r="AS48" s="466"/>
      <c r="AT48" s="466"/>
      <c r="AU48" s="466"/>
      <c r="AV48" s="466"/>
      <c r="AW48" s="466"/>
      <c r="AX48" s="466"/>
      <c r="AY48" s="466"/>
      <c r="AZ48" s="466"/>
      <c r="BA48" s="466"/>
      <c r="BB48" s="466"/>
      <c r="BC48" s="466"/>
      <c r="BD48" s="466"/>
      <c r="BE48" s="466"/>
      <c r="BF48" s="466"/>
      <c r="BG48" s="466"/>
      <c r="BH48" s="466"/>
      <c r="BI48" s="466"/>
      <c r="BJ48" s="466"/>
      <c r="BK48" s="466"/>
      <c r="BL48" s="466"/>
      <c r="BM48" s="466"/>
      <c r="BN48" s="466"/>
      <c r="BO48" s="466"/>
      <c r="BP48" s="466"/>
      <c r="BQ48" s="466"/>
      <c r="BR48" s="466"/>
      <c r="BS48" s="466"/>
      <c r="BT48" s="466"/>
      <c r="BU48" s="466"/>
      <c r="BV48" s="466"/>
      <c r="BW48" s="466"/>
      <c r="BX48" s="466"/>
      <c r="BY48" s="466"/>
      <c r="BZ48" s="466"/>
      <c r="CA48" s="466"/>
      <c r="CB48" s="466"/>
      <c r="CC48" s="466"/>
      <c r="CD48" s="466"/>
      <c r="CE48" s="466"/>
      <c r="CF48" s="466"/>
      <c r="CG48" s="466"/>
      <c r="CH48" s="466"/>
      <c r="CI48" s="466"/>
      <c r="CJ48" s="466"/>
      <c r="CK48" s="466"/>
      <c r="CL48" s="466"/>
      <c r="CM48" s="466"/>
      <c r="CN48" s="466"/>
      <c r="CO48" s="466"/>
      <c r="CP48" s="466"/>
      <c r="CQ48" s="466"/>
      <c r="CR48" s="466"/>
      <c r="CS48" s="466"/>
      <c r="CT48" s="466"/>
      <c r="CU48" s="466"/>
      <c r="CV48" s="466"/>
      <c r="CW48" s="466"/>
      <c r="CX48" s="466"/>
      <c r="CY48" s="466"/>
      <c r="CZ48" s="466"/>
      <c r="DA48" s="466"/>
      <c r="DB48" s="466"/>
      <c r="DC48" s="466"/>
      <c r="DD48" s="466"/>
      <c r="DE48" s="466"/>
      <c r="DF48" s="466"/>
      <c r="DG48" s="466"/>
      <c r="DH48" s="466"/>
      <c r="DI48" s="466"/>
      <c r="DJ48" s="466"/>
      <c r="DK48" s="466"/>
      <c r="DL48" s="466"/>
    </row>
    <row r="49" spans="1:116" s="473" customFormat="1" ht="17.399999999999999" x14ac:dyDescent="0.45">
      <c r="A49" s="468" t="s">
        <v>464</v>
      </c>
      <c r="B49" s="469"/>
      <c r="C49" s="469"/>
      <c r="D49" s="470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598" t="s">
        <v>465</v>
      </c>
      <c r="R49" s="472"/>
      <c r="S49" s="472"/>
      <c r="T49" s="472"/>
      <c r="U49" s="472"/>
      <c r="V49" s="472"/>
      <c r="W49" s="472"/>
      <c r="X49" s="472"/>
      <c r="Y49" s="472"/>
      <c r="Z49" s="472"/>
      <c r="AA49" s="472"/>
      <c r="AB49" s="472"/>
      <c r="AC49" s="472"/>
      <c r="AD49" s="472"/>
      <c r="AE49" s="472"/>
      <c r="AF49" s="472"/>
      <c r="AG49" s="472"/>
      <c r="AH49" s="472"/>
      <c r="AI49" s="472"/>
      <c r="AJ49" s="472"/>
      <c r="AK49" s="472"/>
      <c r="AL49" s="472"/>
      <c r="AM49" s="472"/>
      <c r="AN49" s="472"/>
      <c r="AO49" s="472"/>
      <c r="AP49" s="472"/>
      <c r="AQ49" s="472"/>
      <c r="AR49" s="472"/>
      <c r="AS49" s="472"/>
      <c r="AT49" s="472"/>
      <c r="AU49" s="472"/>
      <c r="AV49" s="472"/>
      <c r="AW49" s="472"/>
      <c r="AX49" s="472"/>
      <c r="AY49" s="472"/>
      <c r="AZ49" s="472"/>
      <c r="BA49" s="472"/>
      <c r="BB49" s="472"/>
      <c r="BC49" s="472"/>
      <c r="BD49" s="472"/>
      <c r="BE49" s="472"/>
      <c r="BF49" s="472"/>
      <c r="BG49" s="472"/>
      <c r="BH49" s="472"/>
      <c r="BI49" s="472"/>
      <c r="BJ49" s="472"/>
      <c r="BK49" s="472"/>
      <c r="BL49" s="472"/>
      <c r="BM49" s="472"/>
      <c r="BN49" s="472"/>
      <c r="BO49" s="472"/>
      <c r="BP49" s="472"/>
      <c r="BQ49" s="472"/>
      <c r="BR49" s="472"/>
      <c r="BS49" s="472"/>
      <c r="BT49" s="472"/>
      <c r="BU49" s="472"/>
      <c r="BV49" s="472"/>
      <c r="BW49" s="472"/>
      <c r="BX49" s="472"/>
      <c r="BY49" s="472"/>
      <c r="BZ49" s="472"/>
      <c r="CA49" s="472"/>
      <c r="CB49" s="472"/>
      <c r="CC49" s="472"/>
      <c r="CD49" s="472"/>
      <c r="CE49" s="472"/>
      <c r="CF49" s="472"/>
      <c r="CG49" s="472"/>
      <c r="CH49" s="472"/>
      <c r="CI49" s="472"/>
      <c r="CJ49" s="472"/>
      <c r="CK49" s="472"/>
      <c r="CL49" s="472"/>
      <c r="CM49" s="472"/>
      <c r="CN49" s="472"/>
      <c r="CO49" s="472"/>
      <c r="CP49" s="472"/>
      <c r="CQ49" s="472"/>
      <c r="CR49" s="472"/>
      <c r="CS49" s="472"/>
      <c r="CT49" s="472"/>
      <c r="CU49" s="472"/>
      <c r="CV49" s="472"/>
      <c r="CW49" s="472"/>
      <c r="CX49" s="472"/>
      <c r="CY49" s="472"/>
      <c r="CZ49" s="472"/>
      <c r="DA49" s="472"/>
      <c r="DB49" s="472"/>
      <c r="DC49" s="472"/>
      <c r="DD49" s="472"/>
      <c r="DE49" s="472"/>
      <c r="DF49" s="472"/>
      <c r="DG49" s="472"/>
      <c r="DH49" s="472"/>
      <c r="DI49" s="472"/>
      <c r="DJ49" s="472"/>
      <c r="DK49" s="472"/>
      <c r="DL49" s="472"/>
    </row>
    <row r="50" spans="1:116" s="473" customFormat="1" ht="17.399999999999999" x14ac:dyDescent="0.45">
      <c r="A50" s="468" t="s">
        <v>466</v>
      </c>
      <c r="B50" s="469"/>
      <c r="C50" s="469"/>
      <c r="D50" s="470"/>
      <c r="E50" s="471"/>
      <c r="F50" s="471"/>
      <c r="G50" s="471"/>
      <c r="H50" s="471"/>
      <c r="I50" s="471"/>
      <c r="J50" s="471"/>
      <c r="K50" s="471"/>
      <c r="L50" s="471"/>
      <c r="M50" s="471"/>
      <c r="N50" s="471"/>
      <c r="O50" s="471"/>
      <c r="P50" s="471"/>
      <c r="Q50" s="599"/>
      <c r="R50" s="472"/>
      <c r="S50" s="472"/>
      <c r="T50" s="472"/>
      <c r="U50" s="472"/>
      <c r="V50" s="472"/>
      <c r="W50" s="472"/>
      <c r="X50" s="472"/>
      <c r="Y50" s="472"/>
      <c r="Z50" s="472"/>
      <c r="AA50" s="472"/>
      <c r="AB50" s="472"/>
      <c r="AC50" s="472"/>
      <c r="AD50" s="472"/>
      <c r="AE50" s="472"/>
      <c r="AF50" s="472"/>
      <c r="AG50" s="472"/>
      <c r="AH50" s="472"/>
      <c r="AI50" s="472"/>
      <c r="AJ50" s="472"/>
      <c r="AK50" s="472"/>
      <c r="AL50" s="472"/>
      <c r="AM50" s="472"/>
      <c r="AN50" s="472"/>
      <c r="AO50" s="472"/>
      <c r="AP50" s="472"/>
      <c r="AQ50" s="472"/>
      <c r="AR50" s="472"/>
      <c r="AS50" s="472"/>
      <c r="AT50" s="472"/>
      <c r="AU50" s="472"/>
      <c r="AV50" s="472"/>
      <c r="AW50" s="472"/>
      <c r="AX50" s="472"/>
      <c r="AY50" s="472"/>
      <c r="AZ50" s="472"/>
      <c r="BA50" s="472"/>
      <c r="BB50" s="472"/>
      <c r="BC50" s="472"/>
      <c r="BD50" s="472"/>
      <c r="BE50" s="472"/>
      <c r="BF50" s="472"/>
      <c r="BG50" s="472"/>
      <c r="BH50" s="472"/>
      <c r="BI50" s="472"/>
      <c r="BJ50" s="472"/>
      <c r="BK50" s="472"/>
      <c r="BL50" s="472"/>
      <c r="BM50" s="472"/>
      <c r="BN50" s="472"/>
      <c r="BO50" s="472"/>
      <c r="BP50" s="472"/>
      <c r="BQ50" s="472"/>
      <c r="BR50" s="472"/>
      <c r="BS50" s="472"/>
      <c r="BT50" s="472"/>
      <c r="BU50" s="472"/>
      <c r="BV50" s="472"/>
      <c r="BW50" s="472"/>
      <c r="BX50" s="472"/>
      <c r="BY50" s="472"/>
      <c r="BZ50" s="472"/>
      <c r="CA50" s="472"/>
      <c r="CB50" s="472"/>
      <c r="CC50" s="472"/>
      <c r="CD50" s="472"/>
      <c r="CE50" s="472"/>
      <c r="CF50" s="472"/>
      <c r="CG50" s="472"/>
      <c r="CH50" s="472"/>
      <c r="CI50" s="472"/>
      <c r="CJ50" s="472"/>
      <c r="CK50" s="472"/>
      <c r="CL50" s="472"/>
      <c r="CM50" s="472"/>
      <c r="CN50" s="472"/>
      <c r="CO50" s="472"/>
      <c r="CP50" s="472"/>
      <c r="CQ50" s="472"/>
      <c r="CR50" s="472"/>
      <c r="CS50" s="472"/>
      <c r="CT50" s="472"/>
      <c r="CU50" s="472"/>
      <c r="CV50" s="472"/>
      <c r="CW50" s="472"/>
      <c r="CX50" s="472"/>
      <c r="CY50" s="472"/>
      <c r="CZ50" s="472"/>
      <c r="DA50" s="472"/>
      <c r="DB50" s="472"/>
      <c r="DC50" s="472"/>
      <c r="DD50" s="472"/>
      <c r="DE50" s="472"/>
      <c r="DF50" s="472"/>
      <c r="DG50" s="472"/>
      <c r="DH50" s="472"/>
      <c r="DI50" s="472"/>
      <c r="DJ50" s="472"/>
      <c r="DK50" s="472"/>
      <c r="DL50" s="472"/>
    </row>
    <row r="51" spans="1:116" s="473" customFormat="1" ht="17.399999999999999" x14ac:dyDescent="0.45">
      <c r="A51" s="468" t="s">
        <v>467</v>
      </c>
      <c r="B51" s="469"/>
      <c r="C51" s="469"/>
      <c r="D51" s="470"/>
      <c r="E51" s="471"/>
      <c r="F51" s="471"/>
      <c r="G51" s="471"/>
      <c r="H51" s="471"/>
      <c r="I51" s="471"/>
      <c r="J51" s="471"/>
      <c r="K51" s="471"/>
      <c r="L51" s="471"/>
      <c r="M51" s="471"/>
      <c r="N51" s="471"/>
      <c r="O51" s="471"/>
      <c r="P51" s="471"/>
      <c r="Q51" s="599"/>
      <c r="R51" s="472"/>
      <c r="S51" s="472"/>
      <c r="T51" s="472"/>
      <c r="U51" s="472"/>
      <c r="V51" s="472"/>
      <c r="W51" s="472"/>
      <c r="X51" s="472"/>
      <c r="Y51" s="472"/>
      <c r="Z51" s="472"/>
      <c r="AA51" s="472"/>
      <c r="AB51" s="472"/>
      <c r="AC51" s="472"/>
      <c r="AD51" s="472"/>
      <c r="AE51" s="472"/>
      <c r="AF51" s="472"/>
      <c r="AG51" s="472"/>
      <c r="AH51" s="472"/>
      <c r="AI51" s="472"/>
      <c r="AJ51" s="472"/>
      <c r="AK51" s="472"/>
      <c r="AL51" s="472"/>
      <c r="AM51" s="472"/>
      <c r="AN51" s="472"/>
      <c r="AO51" s="472"/>
      <c r="AP51" s="472"/>
      <c r="AQ51" s="472"/>
      <c r="AR51" s="472"/>
      <c r="AS51" s="472"/>
      <c r="AT51" s="472"/>
      <c r="AU51" s="472"/>
      <c r="AV51" s="472"/>
      <c r="AW51" s="472"/>
      <c r="AX51" s="472"/>
      <c r="AY51" s="472"/>
      <c r="AZ51" s="472"/>
      <c r="BA51" s="472"/>
      <c r="BB51" s="472"/>
      <c r="BC51" s="472"/>
      <c r="BD51" s="472"/>
      <c r="BE51" s="472"/>
      <c r="BF51" s="472"/>
      <c r="BG51" s="472"/>
      <c r="BH51" s="472"/>
      <c r="BI51" s="472"/>
      <c r="BJ51" s="472"/>
      <c r="BK51" s="472"/>
      <c r="BL51" s="472"/>
      <c r="BM51" s="472"/>
      <c r="BN51" s="472"/>
      <c r="BO51" s="472"/>
      <c r="BP51" s="472"/>
      <c r="BQ51" s="472"/>
      <c r="BR51" s="472"/>
      <c r="BS51" s="472"/>
      <c r="BT51" s="472"/>
      <c r="BU51" s="472"/>
      <c r="BV51" s="472"/>
      <c r="BW51" s="472"/>
      <c r="BX51" s="472"/>
      <c r="BY51" s="472"/>
      <c r="BZ51" s="472"/>
      <c r="CA51" s="472"/>
      <c r="CB51" s="472"/>
      <c r="CC51" s="472"/>
      <c r="CD51" s="472"/>
      <c r="CE51" s="472"/>
      <c r="CF51" s="472"/>
      <c r="CG51" s="472"/>
      <c r="CH51" s="472"/>
      <c r="CI51" s="472"/>
      <c r="CJ51" s="472"/>
      <c r="CK51" s="472"/>
      <c r="CL51" s="472"/>
      <c r="CM51" s="472"/>
      <c r="CN51" s="472"/>
      <c r="CO51" s="472"/>
      <c r="CP51" s="472"/>
      <c r="CQ51" s="472"/>
      <c r="CR51" s="472"/>
      <c r="CS51" s="472"/>
      <c r="CT51" s="472"/>
      <c r="CU51" s="472"/>
      <c r="CV51" s="472"/>
      <c r="CW51" s="472"/>
      <c r="CX51" s="472"/>
      <c r="CY51" s="472"/>
      <c r="CZ51" s="472"/>
      <c r="DA51" s="472"/>
      <c r="DB51" s="472"/>
      <c r="DC51" s="472"/>
      <c r="DD51" s="472"/>
      <c r="DE51" s="472"/>
      <c r="DF51" s="472"/>
      <c r="DG51" s="472"/>
      <c r="DH51" s="472"/>
      <c r="DI51" s="472"/>
      <c r="DJ51" s="472"/>
      <c r="DK51" s="472"/>
      <c r="DL51" s="472"/>
    </row>
    <row r="52" spans="1:116" s="473" customFormat="1" ht="17.399999999999999" x14ac:dyDescent="0.45">
      <c r="A52" s="468" t="s">
        <v>468</v>
      </c>
      <c r="B52" s="469"/>
      <c r="C52" s="469"/>
      <c r="D52" s="470"/>
      <c r="E52" s="471"/>
      <c r="F52" s="471"/>
      <c r="G52" s="471"/>
      <c r="H52" s="471"/>
      <c r="I52" s="471"/>
      <c r="J52" s="471"/>
      <c r="K52" s="471"/>
      <c r="L52" s="471"/>
      <c r="M52" s="471"/>
      <c r="N52" s="471"/>
      <c r="O52" s="471"/>
      <c r="P52" s="471"/>
      <c r="Q52" s="599"/>
      <c r="R52" s="472"/>
      <c r="S52" s="472"/>
      <c r="T52" s="472"/>
      <c r="U52" s="472"/>
      <c r="V52" s="472"/>
      <c r="W52" s="472"/>
      <c r="X52" s="472"/>
      <c r="Y52" s="472"/>
      <c r="Z52" s="472"/>
      <c r="AA52" s="472"/>
      <c r="AB52" s="472"/>
      <c r="AC52" s="472"/>
      <c r="AD52" s="472"/>
      <c r="AE52" s="472"/>
      <c r="AF52" s="472"/>
      <c r="AG52" s="472"/>
      <c r="AH52" s="472"/>
      <c r="AI52" s="472"/>
      <c r="AJ52" s="472"/>
      <c r="AK52" s="472"/>
      <c r="AL52" s="472"/>
      <c r="AM52" s="472"/>
      <c r="AN52" s="472"/>
      <c r="AO52" s="472"/>
      <c r="AP52" s="472"/>
      <c r="AQ52" s="472"/>
      <c r="AR52" s="472"/>
      <c r="AS52" s="472"/>
      <c r="AT52" s="472"/>
      <c r="AU52" s="472"/>
      <c r="AV52" s="472"/>
      <c r="AW52" s="472"/>
      <c r="AX52" s="472"/>
      <c r="AY52" s="472"/>
      <c r="AZ52" s="472"/>
      <c r="BA52" s="472"/>
      <c r="BB52" s="472"/>
      <c r="BC52" s="472"/>
      <c r="BD52" s="472"/>
      <c r="BE52" s="472"/>
      <c r="BF52" s="472"/>
      <c r="BG52" s="472"/>
      <c r="BH52" s="472"/>
      <c r="BI52" s="472"/>
      <c r="BJ52" s="472"/>
      <c r="BK52" s="472"/>
      <c r="BL52" s="472"/>
      <c r="BM52" s="472"/>
      <c r="BN52" s="472"/>
      <c r="BO52" s="472"/>
      <c r="BP52" s="472"/>
      <c r="BQ52" s="472"/>
      <c r="BR52" s="472"/>
      <c r="BS52" s="472"/>
      <c r="BT52" s="472"/>
      <c r="BU52" s="472"/>
      <c r="BV52" s="472"/>
      <c r="BW52" s="472"/>
      <c r="BX52" s="472"/>
      <c r="BY52" s="472"/>
      <c r="BZ52" s="472"/>
      <c r="CA52" s="472"/>
      <c r="CB52" s="472"/>
      <c r="CC52" s="472"/>
      <c r="CD52" s="472"/>
      <c r="CE52" s="472"/>
      <c r="CF52" s="472"/>
      <c r="CG52" s="472"/>
      <c r="CH52" s="472"/>
      <c r="CI52" s="472"/>
      <c r="CJ52" s="472"/>
      <c r="CK52" s="472"/>
      <c r="CL52" s="472"/>
      <c r="CM52" s="472"/>
      <c r="CN52" s="472"/>
      <c r="CO52" s="472"/>
      <c r="CP52" s="472"/>
      <c r="CQ52" s="472"/>
      <c r="CR52" s="472"/>
      <c r="CS52" s="472"/>
      <c r="CT52" s="472"/>
      <c r="CU52" s="472"/>
      <c r="CV52" s="472"/>
      <c r="CW52" s="472"/>
      <c r="CX52" s="472"/>
      <c r="CY52" s="472"/>
      <c r="CZ52" s="472"/>
      <c r="DA52" s="472"/>
      <c r="DB52" s="472"/>
      <c r="DC52" s="472"/>
      <c r="DD52" s="472"/>
      <c r="DE52" s="472"/>
      <c r="DF52" s="472"/>
      <c r="DG52" s="472"/>
      <c r="DH52" s="472"/>
      <c r="DI52" s="472"/>
      <c r="DJ52" s="472"/>
      <c r="DK52" s="472"/>
      <c r="DL52" s="472"/>
    </row>
    <row r="53" spans="1:116" s="473" customFormat="1" ht="17.399999999999999" x14ac:dyDescent="0.45">
      <c r="A53" s="474" t="s">
        <v>469</v>
      </c>
      <c r="B53" s="469"/>
      <c r="C53" s="469"/>
      <c r="D53" s="470"/>
      <c r="E53" s="471"/>
      <c r="F53" s="471"/>
      <c r="G53" s="471"/>
      <c r="H53" s="471"/>
      <c r="I53" s="471"/>
      <c r="J53" s="471"/>
      <c r="K53" s="471"/>
      <c r="L53" s="471"/>
      <c r="M53" s="471"/>
      <c r="N53" s="471"/>
      <c r="O53" s="471"/>
      <c r="P53" s="471"/>
      <c r="Q53" s="599"/>
      <c r="R53" s="472"/>
      <c r="S53" s="472"/>
      <c r="T53" s="472"/>
      <c r="U53" s="472"/>
      <c r="V53" s="472"/>
      <c r="W53" s="472"/>
      <c r="X53" s="472"/>
      <c r="Y53" s="472"/>
      <c r="Z53" s="472"/>
      <c r="AA53" s="472"/>
      <c r="AB53" s="472"/>
      <c r="AC53" s="472"/>
      <c r="AD53" s="472"/>
      <c r="AE53" s="472"/>
      <c r="AF53" s="472"/>
      <c r="AG53" s="472"/>
      <c r="AH53" s="472"/>
      <c r="AI53" s="472"/>
      <c r="AJ53" s="472"/>
      <c r="AK53" s="472"/>
      <c r="AL53" s="472"/>
      <c r="AM53" s="472"/>
      <c r="AN53" s="472"/>
      <c r="AO53" s="472"/>
      <c r="AP53" s="472"/>
      <c r="AQ53" s="472"/>
      <c r="AR53" s="472"/>
      <c r="AS53" s="472"/>
      <c r="AT53" s="472"/>
      <c r="AU53" s="472"/>
      <c r="AV53" s="472"/>
      <c r="AW53" s="472"/>
      <c r="AX53" s="472"/>
      <c r="AY53" s="472"/>
      <c r="AZ53" s="472"/>
      <c r="BA53" s="472"/>
      <c r="BB53" s="472"/>
      <c r="BC53" s="472"/>
      <c r="BD53" s="472"/>
      <c r="BE53" s="472"/>
      <c r="BF53" s="472"/>
      <c r="BG53" s="472"/>
      <c r="BH53" s="472"/>
      <c r="BI53" s="472"/>
      <c r="BJ53" s="472"/>
      <c r="BK53" s="472"/>
      <c r="BL53" s="472"/>
      <c r="BM53" s="472"/>
      <c r="BN53" s="472"/>
      <c r="BO53" s="472"/>
      <c r="BP53" s="472"/>
      <c r="BQ53" s="472"/>
      <c r="BR53" s="472"/>
      <c r="BS53" s="472"/>
      <c r="BT53" s="472"/>
      <c r="BU53" s="472"/>
      <c r="BV53" s="472"/>
      <c r="BW53" s="472"/>
      <c r="BX53" s="472"/>
      <c r="BY53" s="472"/>
      <c r="BZ53" s="472"/>
      <c r="CA53" s="472"/>
      <c r="CB53" s="472"/>
      <c r="CC53" s="472"/>
      <c r="CD53" s="472"/>
      <c r="CE53" s="472"/>
      <c r="CF53" s="472"/>
      <c r="CG53" s="472"/>
      <c r="CH53" s="472"/>
      <c r="CI53" s="472"/>
      <c r="CJ53" s="472"/>
      <c r="CK53" s="472"/>
      <c r="CL53" s="472"/>
      <c r="CM53" s="472"/>
      <c r="CN53" s="472"/>
      <c r="CO53" s="472"/>
      <c r="CP53" s="472"/>
      <c r="CQ53" s="472"/>
      <c r="CR53" s="472"/>
      <c r="CS53" s="472"/>
      <c r="CT53" s="472"/>
      <c r="CU53" s="472"/>
      <c r="CV53" s="472"/>
      <c r="CW53" s="472"/>
      <c r="CX53" s="472"/>
      <c r="CY53" s="472"/>
      <c r="CZ53" s="472"/>
      <c r="DA53" s="472"/>
      <c r="DB53" s="472"/>
      <c r="DC53" s="472"/>
      <c r="DD53" s="472"/>
      <c r="DE53" s="472"/>
      <c r="DF53" s="472"/>
      <c r="DG53" s="472"/>
      <c r="DH53" s="472"/>
      <c r="DI53" s="472"/>
      <c r="DJ53" s="472"/>
      <c r="DK53" s="472"/>
      <c r="DL53" s="472"/>
    </row>
    <row r="54" spans="1:116" s="473" customFormat="1" ht="17.399999999999999" x14ac:dyDescent="0.45">
      <c r="A54" s="474" t="s">
        <v>470</v>
      </c>
      <c r="B54" s="469"/>
      <c r="C54" s="469"/>
      <c r="D54" s="470"/>
      <c r="E54" s="471"/>
      <c r="F54" s="471"/>
      <c r="G54" s="471"/>
      <c r="H54" s="471"/>
      <c r="I54" s="471"/>
      <c r="J54" s="471"/>
      <c r="K54" s="471"/>
      <c r="L54" s="471"/>
      <c r="M54" s="471"/>
      <c r="N54" s="471"/>
      <c r="O54" s="471"/>
      <c r="P54" s="471"/>
      <c r="Q54" s="599"/>
      <c r="R54" s="472"/>
      <c r="S54" s="472"/>
      <c r="T54" s="472"/>
      <c r="U54" s="472"/>
      <c r="V54" s="472"/>
      <c r="W54" s="472"/>
      <c r="X54" s="472"/>
      <c r="Y54" s="472"/>
      <c r="Z54" s="472"/>
      <c r="AA54" s="472"/>
      <c r="AB54" s="472"/>
      <c r="AC54" s="472"/>
      <c r="AD54" s="472"/>
      <c r="AE54" s="472"/>
      <c r="AF54" s="472"/>
      <c r="AG54" s="472"/>
      <c r="AH54" s="472"/>
      <c r="AI54" s="472"/>
      <c r="AJ54" s="472"/>
      <c r="AK54" s="472"/>
      <c r="AL54" s="472"/>
      <c r="AM54" s="472"/>
      <c r="AN54" s="472"/>
      <c r="AO54" s="472"/>
      <c r="AP54" s="472"/>
      <c r="AQ54" s="472"/>
      <c r="AR54" s="472"/>
      <c r="AS54" s="472"/>
      <c r="AT54" s="472"/>
      <c r="AU54" s="472"/>
      <c r="AV54" s="472"/>
      <c r="AW54" s="472"/>
      <c r="AX54" s="472"/>
      <c r="AY54" s="472"/>
      <c r="AZ54" s="472"/>
      <c r="BA54" s="472"/>
      <c r="BB54" s="472"/>
      <c r="BC54" s="472"/>
      <c r="BD54" s="472"/>
      <c r="BE54" s="472"/>
      <c r="BF54" s="472"/>
      <c r="BG54" s="472"/>
      <c r="BH54" s="472"/>
      <c r="BI54" s="472"/>
      <c r="BJ54" s="472"/>
      <c r="BK54" s="472"/>
      <c r="BL54" s="472"/>
      <c r="BM54" s="472"/>
      <c r="BN54" s="472"/>
      <c r="BO54" s="472"/>
      <c r="BP54" s="472"/>
      <c r="BQ54" s="472"/>
      <c r="BR54" s="472"/>
      <c r="BS54" s="472"/>
      <c r="BT54" s="472"/>
      <c r="BU54" s="472"/>
      <c r="BV54" s="472"/>
      <c r="BW54" s="472"/>
      <c r="BX54" s="472"/>
      <c r="BY54" s="472"/>
      <c r="BZ54" s="472"/>
      <c r="CA54" s="472"/>
      <c r="CB54" s="472"/>
      <c r="CC54" s="472"/>
      <c r="CD54" s="472"/>
      <c r="CE54" s="472"/>
      <c r="CF54" s="472"/>
      <c r="CG54" s="472"/>
      <c r="CH54" s="472"/>
      <c r="CI54" s="472"/>
      <c r="CJ54" s="472"/>
      <c r="CK54" s="472"/>
      <c r="CL54" s="472"/>
      <c r="CM54" s="472"/>
      <c r="CN54" s="472"/>
      <c r="CO54" s="472"/>
      <c r="CP54" s="472"/>
      <c r="CQ54" s="472"/>
      <c r="CR54" s="472"/>
      <c r="CS54" s="472"/>
      <c r="CT54" s="472"/>
      <c r="CU54" s="472"/>
      <c r="CV54" s="472"/>
      <c r="CW54" s="472"/>
      <c r="CX54" s="472"/>
      <c r="CY54" s="472"/>
      <c r="CZ54" s="472"/>
      <c r="DA54" s="472"/>
      <c r="DB54" s="472"/>
      <c r="DC54" s="472"/>
      <c r="DD54" s="472"/>
      <c r="DE54" s="472"/>
      <c r="DF54" s="472"/>
      <c r="DG54" s="472"/>
      <c r="DH54" s="472"/>
      <c r="DI54" s="472"/>
      <c r="DJ54" s="472"/>
      <c r="DK54" s="472"/>
      <c r="DL54" s="472"/>
    </row>
    <row r="55" spans="1:116" s="473" customFormat="1" ht="17.399999999999999" x14ac:dyDescent="0.45">
      <c r="A55" s="474" t="s">
        <v>471</v>
      </c>
      <c r="B55" s="469"/>
      <c r="C55" s="469"/>
      <c r="D55" s="470"/>
      <c r="E55" s="471"/>
      <c r="F55" s="471"/>
      <c r="G55" s="471"/>
      <c r="H55" s="471"/>
      <c r="I55" s="471"/>
      <c r="J55" s="471"/>
      <c r="K55" s="471"/>
      <c r="L55" s="471"/>
      <c r="M55" s="471"/>
      <c r="N55" s="471"/>
      <c r="O55" s="471"/>
      <c r="P55" s="471"/>
      <c r="Q55" s="599"/>
      <c r="R55" s="472"/>
      <c r="S55" s="472"/>
      <c r="T55" s="472"/>
      <c r="U55" s="472"/>
      <c r="V55" s="472"/>
      <c r="W55" s="472"/>
      <c r="X55" s="472"/>
      <c r="Y55" s="472"/>
      <c r="Z55" s="472"/>
      <c r="AA55" s="472"/>
      <c r="AB55" s="472"/>
      <c r="AC55" s="472"/>
      <c r="AD55" s="472"/>
      <c r="AE55" s="472"/>
      <c r="AF55" s="472"/>
      <c r="AG55" s="472"/>
      <c r="AH55" s="472"/>
      <c r="AI55" s="472"/>
      <c r="AJ55" s="472"/>
      <c r="AK55" s="472"/>
      <c r="AL55" s="472"/>
      <c r="AM55" s="472"/>
      <c r="AN55" s="472"/>
      <c r="AO55" s="472"/>
      <c r="AP55" s="472"/>
      <c r="AQ55" s="472"/>
      <c r="AR55" s="472"/>
      <c r="AS55" s="472"/>
      <c r="AT55" s="472"/>
      <c r="AU55" s="472"/>
      <c r="AV55" s="472"/>
      <c r="AW55" s="472"/>
      <c r="AX55" s="472"/>
      <c r="AY55" s="472"/>
      <c r="AZ55" s="472"/>
      <c r="BA55" s="472"/>
      <c r="BB55" s="472"/>
      <c r="BC55" s="472"/>
      <c r="BD55" s="472"/>
      <c r="BE55" s="472"/>
      <c r="BF55" s="472"/>
      <c r="BG55" s="472"/>
      <c r="BH55" s="472"/>
      <c r="BI55" s="472"/>
      <c r="BJ55" s="472"/>
      <c r="BK55" s="472"/>
      <c r="BL55" s="472"/>
      <c r="BM55" s="472"/>
      <c r="BN55" s="472"/>
      <c r="BO55" s="472"/>
      <c r="BP55" s="472"/>
      <c r="BQ55" s="472"/>
      <c r="BR55" s="472"/>
      <c r="BS55" s="472"/>
      <c r="BT55" s="472"/>
      <c r="BU55" s="472"/>
      <c r="BV55" s="472"/>
      <c r="BW55" s="472"/>
      <c r="BX55" s="472"/>
      <c r="BY55" s="472"/>
      <c r="BZ55" s="472"/>
      <c r="CA55" s="472"/>
      <c r="CB55" s="472"/>
      <c r="CC55" s="472"/>
      <c r="CD55" s="472"/>
      <c r="CE55" s="472"/>
      <c r="CF55" s="472"/>
      <c r="CG55" s="472"/>
      <c r="CH55" s="472"/>
      <c r="CI55" s="472"/>
      <c r="CJ55" s="472"/>
      <c r="CK55" s="472"/>
      <c r="CL55" s="472"/>
      <c r="CM55" s="472"/>
      <c r="CN55" s="472"/>
      <c r="CO55" s="472"/>
      <c r="CP55" s="472"/>
      <c r="CQ55" s="472"/>
      <c r="CR55" s="472"/>
      <c r="CS55" s="472"/>
      <c r="CT55" s="472"/>
      <c r="CU55" s="472"/>
      <c r="CV55" s="472"/>
      <c r="CW55" s="472"/>
      <c r="CX55" s="472"/>
      <c r="CY55" s="472"/>
      <c r="CZ55" s="472"/>
      <c r="DA55" s="472"/>
      <c r="DB55" s="472"/>
      <c r="DC55" s="472"/>
      <c r="DD55" s="472"/>
      <c r="DE55" s="472"/>
      <c r="DF55" s="472"/>
      <c r="DG55" s="472"/>
      <c r="DH55" s="472"/>
      <c r="DI55" s="472"/>
      <c r="DJ55" s="472"/>
      <c r="DK55" s="472"/>
      <c r="DL55" s="472"/>
    </row>
    <row r="56" spans="1:116" s="414" customFormat="1" ht="20.399999999999999" x14ac:dyDescent="0.55000000000000004">
      <c r="A56" s="475" t="s">
        <v>355</v>
      </c>
      <c r="B56" s="476"/>
      <c r="C56" s="477"/>
      <c r="D56" s="477"/>
      <c r="E56" s="478"/>
      <c r="F56" s="478"/>
      <c r="G56" s="478"/>
      <c r="H56" s="478"/>
      <c r="I56" s="478"/>
      <c r="J56" s="478"/>
      <c r="K56" s="478"/>
      <c r="L56" s="478"/>
      <c r="M56" s="478"/>
      <c r="N56" s="478"/>
      <c r="O56" s="478"/>
      <c r="P56" s="478"/>
      <c r="Q56" s="479"/>
      <c r="R56" s="413"/>
      <c r="S56" s="413"/>
      <c r="T56" s="413"/>
      <c r="U56" s="413"/>
      <c r="V56" s="413"/>
      <c r="W56" s="413"/>
      <c r="X56" s="413"/>
      <c r="Y56" s="413"/>
      <c r="Z56" s="413"/>
      <c r="AA56" s="413"/>
      <c r="AB56" s="413"/>
      <c r="AC56" s="413"/>
      <c r="AD56" s="413"/>
      <c r="AE56" s="413"/>
      <c r="AF56" s="413"/>
      <c r="AG56" s="413"/>
      <c r="AH56" s="413"/>
      <c r="AI56" s="413"/>
      <c r="AJ56" s="413"/>
      <c r="AK56" s="413"/>
      <c r="AL56" s="413"/>
      <c r="AM56" s="413"/>
      <c r="AN56" s="413"/>
      <c r="AO56" s="413"/>
      <c r="AP56" s="413"/>
      <c r="AQ56" s="413"/>
      <c r="AR56" s="413"/>
      <c r="AS56" s="413"/>
      <c r="AT56" s="413"/>
      <c r="AU56" s="413"/>
      <c r="AV56" s="413"/>
      <c r="AW56" s="413"/>
      <c r="AX56" s="413"/>
      <c r="AY56" s="413"/>
      <c r="AZ56" s="413"/>
      <c r="BA56" s="413"/>
      <c r="BB56" s="413"/>
      <c r="BC56" s="413"/>
      <c r="BD56" s="413"/>
      <c r="BE56" s="413"/>
      <c r="BF56" s="413"/>
      <c r="BG56" s="413"/>
      <c r="BH56" s="413"/>
      <c r="BI56" s="413"/>
      <c r="BJ56" s="413"/>
      <c r="BK56" s="413"/>
      <c r="BL56" s="413"/>
      <c r="BM56" s="413"/>
      <c r="BN56" s="413"/>
      <c r="BO56" s="413"/>
      <c r="BP56" s="413"/>
      <c r="BQ56" s="413"/>
      <c r="BR56" s="413"/>
      <c r="BS56" s="413"/>
      <c r="BT56" s="413"/>
      <c r="BU56" s="413"/>
      <c r="BV56" s="413"/>
      <c r="BW56" s="413"/>
      <c r="BX56" s="413"/>
      <c r="BY56" s="413"/>
      <c r="BZ56" s="413"/>
      <c r="CA56" s="413"/>
      <c r="CB56" s="413"/>
      <c r="CC56" s="413"/>
      <c r="CD56" s="413"/>
      <c r="CE56" s="413"/>
      <c r="CF56" s="413"/>
      <c r="CG56" s="413"/>
      <c r="CH56" s="413"/>
      <c r="CI56" s="413"/>
      <c r="CJ56" s="413"/>
      <c r="CK56" s="413"/>
      <c r="CL56" s="413"/>
      <c r="CM56" s="413"/>
      <c r="CN56" s="413"/>
      <c r="CO56" s="413"/>
      <c r="CP56" s="413"/>
      <c r="CQ56" s="413"/>
      <c r="CR56" s="413"/>
      <c r="CS56" s="413"/>
      <c r="CT56" s="413"/>
      <c r="CU56" s="413"/>
      <c r="CV56" s="413"/>
      <c r="CW56" s="413"/>
      <c r="CX56" s="413"/>
      <c r="CY56" s="413"/>
      <c r="CZ56" s="413"/>
      <c r="DA56" s="413"/>
      <c r="DB56" s="413"/>
      <c r="DC56" s="413"/>
      <c r="DD56" s="413"/>
      <c r="DE56" s="413"/>
      <c r="DF56" s="413"/>
      <c r="DG56" s="413"/>
      <c r="DH56" s="413"/>
      <c r="DI56" s="413"/>
      <c r="DJ56" s="413"/>
      <c r="DK56" s="413"/>
      <c r="DL56" s="413"/>
    </row>
    <row r="57" spans="1:116" s="482" customFormat="1" x14ac:dyDescent="0.25">
      <c r="A57" s="452" t="s">
        <v>472</v>
      </c>
      <c r="B57" s="453">
        <v>19</v>
      </c>
      <c r="C57" s="453" t="s">
        <v>11</v>
      </c>
      <c r="D57" s="480">
        <v>5000</v>
      </c>
      <c r="E57" s="594" t="s">
        <v>22</v>
      </c>
      <c r="F57" s="594"/>
      <c r="G57" s="594"/>
      <c r="H57" s="594"/>
      <c r="I57" s="594"/>
      <c r="J57" s="594"/>
      <c r="K57" s="594"/>
      <c r="L57" s="594"/>
      <c r="M57" s="594"/>
      <c r="N57" s="594"/>
      <c r="O57" s="594"/>
      <c r="P57" s="594"/>
      <c r="Q57" s="454" t="s">
        <v>473</v>
      </c>
      <c r="R57" s="481"/>
      <c r="S57" s="481"/>
      <c r="T57" s="481"/>
      <c r="U57" s="481"/>
      <c r="V57" s="481"/>
      <c r="W57" s="481"/>
      <c r="X57" s="481"/>
      <c r="Y57" s="481"/>
      <c r="Z57" s="481"/>
      <c r="AA57" s="481"/>
      <c r="AB57" s="481"/>
      <c r="AC57" s="481"/>
      <c r="AD57" s="481"/>
      <c r="AE57" s="481"/>
      <c r="AF57" s="481"/>
      <c r="AG57" s="481"/>
      <c r="AH57" s="481"/>
      <c r="AI57" s="481"/>
      <c r="AJ57" s="481"/>
      <c r="AK57" s="481"/>
      <c r="AL57" s="481"/>
      <c r="AM57" s="481"/>
      <c r="AN57" s="481"/>
      <c r="AO57" s="481"/>
      <c r="AP57" s="481"/>
      <c r="AQ57" s="481"/>
      <c r="AR57" s="481"/>
      <c r="AS57" s="481"/>
      <c r="AT57" s="481"/>
      <c r="AU57" s="481"/>
      <c r="AV57" s="481"/>
      <c r="AW57" s="481"/>
      <c r="AX57" s="481"/>
      <c r="AY57" s="481"/>
      <c r="AZ57" s="481"/>
      <c r="BA57" s="481"/>
      <c r="BB57" s="481"/>
      <c r="BC57" s="481"/>
      <c r="BD57" s="481"/>
      <c r="BE57" s="481"/>
      <c r="BF57" s="481"/>
      <c r="BG57" s="481"/>
      <c r="BH57" s="481"/>
      <c r="BI57" s="481"/>
      <c r="BJ57" s="481"/>
      <c r="BK57" s="481"/>
      <c r="BL57" s="481"/>
      <c r="BM57" s="481"/>
      <c r="BN57" s="481"/>
      <c r="BO57" s="481"/>
      <c r="BP57" s="481"/>
      <c r="BQ57" s="481"/>
      <c r="BR57" s="481"/>
      <c r="BS57" s="481"/>
      <c r="BT57" s="481"/>
      <c r="BU57" s="481"/>
      <c r="BV57" s="481"/>
      <c r="BW57" s="481"/>
      <c r="BX57" s="481"/>
      <c r="BY57" s="481"/>
      <c r="BZ57" s="481"/>
      <c r="CA57" s="481"/>
      <c r="CB57" s="481"/>
      <c r="CC57" s="481"/>
      <c r="CD57" s="481"/>
      <c r="CE57" s="481"/>
      <c r="CF57" s="481"/>
      <c r="CG57" s="481"/>
      <c r="CH57" s="481"/>
      <c r="CI57" s="481"/>
      <c r="CJ57" s="481"/>
      <c r="CK57" s="481"/>
      <c r="CL57" s="481"/>
      <c r="CM57" s="481"/>
      <c r="CN57" s="481"/>
      <c r="CO57" s="481"/>
      <c r="CP57" s="481"/>
      <c r="CQ57" s="481"/>
      <c r="CR57" s="481"/>
      <c r="CS57" s="481"/>
      <c r="CT57" s="481"/>
      <c r="CU57" s="481"/>
      <c r="CV57" s="481"/>
      <c r="CW57" s="481"/>
      <c r="CX57" s="481"/>
      <c r="CY57" s="481"/>
      <c r="CZ57" s="481"/>
      <c r="DA57" s="481"/>
      <c r="DB57" s="481"/>
      <c r="DC57" s="481"/>
      <c r="DD57" s="481"/>
      <c r="DE57" s="481"/>
      <c r="DF57" s="481"/>
      <c r="DG57" s="481"/>
      <c r="DH57" s="481"/>
      <c r="DI57" s="481"/>
      <c r="DJ57" s="481"/>
      <c r="DK57" s="481"/>
      <c r="DL57" s="481"/>
    </row>
    <row r="58" spans="1:116" x14ac:dyDescent="0.5">
      <c r="A58" s="452" t="s">
        <v>474</v>
      </c>
      <c r="B58" s="453">
        <v>1</v>
      </c>
      <c r="C58" s="453" t="s">
        <v>11</v>
      </c>
      <c r="D58" s="1"/>
      <c r="E58" s="456"/>
      <c r="F58" s="456"/>
      <c r="G58" s="456"/>
      <c r="H58" s="456"/>
      <c r="I58" s="456"/>
      <c r="J58" s="456"/>
      <c r="K58" s="456"/>
      <c r="L58" s="456"/>
      <c r="M58" s="456"/>
      <c r="N58" s="456"/>
      <c r="O58" s="594" t="s">
        <v>13</v>
      </c>
      <c r="P58" s="594"/>
      <c r="Q58" s="455" t="s">
        <v>23</v>
      </c>
    </row>
    <row r="59" spans="1:116" ht="12.75" customHeight="1" x14ac:dyDescent="0.5">
      <c r="C59" s="415"/>
      <c r="D59" s="483"/>
      <c r="E59" s="484"/>
      <c r="F59" s="484"/>
      <c r="G59" s="485"/>
      <c r="H59" s="485"/>
      <c r="I59" s="595"/>
      <c r="J59" s="595"/>
      <c r="K59" s="595"/>
      <c r="L59" s="595"/>
      <c r="M59" s="595"/>
      <c r="N59" s="595"/>
    </row>
    <row r="60" spans="1:116" x14ac:dyDescent="0.5">
      <c r="B60" s="415">
        <v>1</v>
      </c>
      <c r="C60" s="415" t="s">
        <v>24</v>
      </c>
      <c r="D60" s="596" t="s">
        <v>475</v>
      </c>
      <c r="E60" s="596"/>
      <c r="F60" s="596"/>
      <c r="G60" s="485">
        <v>2</v>
      </c>
      <c r="H60" s="485" t="s">
        <v>24</v>
      </c>
      <c r="I60" s="487" t="s">
        <v>476</v>
      </c>
      <c r="J60" s="487"/>
      <c r="K60" s="487"/>
      <c r="L60" s="485">
        <v>3</v>
      </c>
      <c r="M60" s="485" t="s">
        <v>24</v>
      </c>
      <c r="N60" s="484" t="s">
        <v>477</v>
      </c>
    </row>
    <row r="61" spans="1:116" x14ac:dyDescent="0.5">
      <c r="B61" s="415">
        <v>4</v>
      </c>
      <c r="C61" s="415" t="s">
        <v>24</v>
      </c>
      <c r="D61" s="483" t="s">
        <v>478</v>
      </c>
      <c r="E61" s="484"/>
      <c r="F61" s="484"/>
      <c r="G61" s="485">
        <v>5</v>
      </c>
      <c r="H61" s="485" t="s">
        <v>24</v>
      </c>
      <c r="I61" s="487" t="s">
        <v>479</v>
      </c>
      <c r="J61" s="487"/>
      <c r="K61" s="487"/>
      <c r="L61" s="485">
        <v>6</v>
      </c>
      <c r="M61" s="485" t="s">
        <v>24</v>
      </c>
      <c r="N61" s="484" t="s">
        <v>480</v>
      </c>
    </row>
    <row r="62" spans="1:116" x14ac:dyDescent="0.5">
      <c r="B62" s="415">
        <v>7</v>
      </c>
      <c r="C62" s="415" t="s">
        <v>24</v>
      </c>
      <c r="D62" s="596" t="s">
        <v>481</v>
      </c>
      <c r="E62" s="596"/>
      <c r="F62" s="596"/>
      <c r="G62" s="485">
        <v>8</v>
      </c>
      <c r="H62" s="485" t="s">
        <v>24</v>
      </c>
      <c r="I62" s="487" t="s">
        <v>482</v>
      </c>
      <c r="J62" s="487"/>
      <c r="K62" s="487"/>
      <c r="L62" s="485">
        <v>9</v>
      </c>
      <c r="M62" s="485" t="s">
        <v>24</v>
      </c>
      <c r="N62" s="484" t="s">
        <v>483</v>
      </c>
    </row>
    <row r="63" spans="1:116" x14ac:dyDescent="0.5">
      <c r="B63" s="415">
        <v>10</v>
      </c>
      <c r="C63" s="415" t="s">
        <v>24</v>
      </c>
      <c r="D63" s="488" t="s">
        <v>484</v>
      </c>
      <c r="G63" s="485">
        <v>11</v>
      </c>
      <c r="H63" s="485" t="s">
        <v>24</v>
      </c>
      <c r="I63" s="416" t="s">
        <v>485</v>
      </c>
      <c r="J63" s="487"/>
      <c r="K63" s="487"/>
      <c r="L63" s="485">
        <v>12</v>
      </c>
      <c r="M63" s="485" t="s">
        <v>24</v>
      </c>
      <c r="N63" s="487" t="s">
        <v>486</v>
      </c>
    </row>
    <row r="64" spans="1:116" x14ac:dyDescent="0.5">
      <c r="B64" s="415">
        <v>13</v>
      </c>
      <c r="C64" s="415" t="s">
        <v>24</v>
      </c>
      <c r="D64" s="488" t="s">
        <v>487</v>
      </c>
      <c r="G64" s="485">
        <v>14</v>
      </c>
      <c r="H64" s="485" t="s">
        <v>24</v>
      </c>
      <c r="I64" s="416" t="s">
        <v>488</v>
      </c>
      <c r="J64" s="487"/>
      <c r="L64" s="485">
        <v>15</v>
      </c>
      <c r="M64" s="485" t="s">
        <v>24</v>
      </c>
      <c r="N64" s="487" t="s">
        <v>489</v>
      </c>
    </row>
    <row r="65" spans="2:14" x14ac:dyDescent="0.5">
      <c r="B65" s="415">
        <v>16</v>
      </c>
      <c r="C65" s="415" t="s">
        <v>24</v>
      </c>
      <c r="D65" s="488" t="s">
        <v>490</v>
      </c>
      <c r="G65" s="485">
        <v>17</v>
      </c>
      <c r="H65" s="485" t="s">
        <v>24</v>
      </c>
      <c r="I65" s="416" t="s">
        <v>70</v>
      </c>
      <c r="J65" s="487"/>
      <c r="L65" s="485">
        <v>18</v>
      </c>
      <c r="M65" s="485" t="s">
        <v>24</v>
      </c>
      <c r="N65" s="487" t="s">
        <v>491</v>
      </c>
    </row>
    <row r="66" spans="2:14" x14ac:dyDescent="0.5">
      <c r="B66" s="415">
        <v>19</v>
      </c>
      <c r="C66" s="415" t="s">
        <v>24</v>
      </c>
      <c r="D66" s="488" t="s">
        <v>492</v>
      </c>
    </row>
  </sheetData>
  <mergeCells count="25">
    <mergeCell ref="A1:Q1"/>
    <mergeCell ref="A2:Q2"/>
    <mergeCell ref="A3:Q3"/>
    <mergeCell ref="A4:Q4"/>
    <mergeCell ref="A6:A7"/>
    <mergeCell ref="B6:B7"/>
    <mergeCell ref="C6:C7"/>
    <mergeCell ref="D6:D7"/>
    <mergeCell ref="Q6:Q7"/>
    <mergeCell ref="Q49:Q55"/>
    <mergeCell ref="E57:P57"/>
    <mergeCell ref="H14:I14"/>
    <mergeCell ref="Q14:Q18"/>
    <mergeCell ref="Q19:Q21"/>
    <mergeCell ref="Q22:Q23"/>
    <mergeCell ref="Q24:Q28"/>
    <mergeCell ref="O39:P39"/>
    <mergeCell ref="O58:P58"/>
    <mergeCell ref="I59:N59"/>
    <mergeCell ref="D60:F60"/>
    <mergeCell ref="D62:F62"/>
    <mergeCell ref="E41:P41"/>
    <mergeCell ref="E42:P42"/>
    <mergeCell ref="E44:P44"/>
    <mergeCell ref="G48:J4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2</vt:i4>
      </vt:variant>
    </vt:vector>
  </HeadingPairs>
  <TitlesOfParts>
    <vt:vector size="9" baseType="lpstr">
      <vt:lpstr>กระบี่</vt:lpstr>
      <vt:lpstr>ชุมพร</vt:lpstr>
      <vt:lpstr>นครศรีธรรมราช</vt:lpstr>
      <vt:lpstr>พังงา</vt:lpstr>
      <vt:lpstr>ภูเก็ต</vt:lpstr>
      <vt:lpstr>ระนอง</vt:lpstr>
      <vt:lpstr>สุราษฎร์ธานี</vt:lpstr>
      <vt:lpstr>กระบี่!Print_Area</vt:lpstr>
      <vt:lpstr>กระบี่!Print_Titles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2018-12-15T09:15:06Z</cp:lastPrinted>
  <dcterms:created xsi:type="dcterms:W3CDTF">2016-12-10T03:26:06Z</dcterms:created>
  <dcterms:modified xsi:type="dcterms:W3CDTF">2019-02-01T06:40:43Z</dcterms:modified>
</cp:coreProperties>
</file>