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ข้อมูลเครื่องคอมพ์ดาว\1.กองวิจัยและพัฒนางานส่งเสริมการเกษตร\ศพก._การประเมินผล\ปี 2564\คีย์แบบประเมิน\ไฟล์ OK\"/>
    </mc:Choice>
  </mc:AlternateContent>
  <bookViews>
    <workbookView xWindow="0" yWindow="0" windowWidth="23040" windowHeight="9192"/>
  </bookViews>
  <sheets>
    <sheet name="ส่วนที่ 1" sheetId="1" r:id="rId1"/>
    <sheet name="ส่วนที่ 2" sheetId="4" r:id="rId2"/>
    <sheet name="ประมวลผล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2" i="3"/>
  <c r="J91" i="3" l="1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F56" i="3"/>
  <c r="F88" i="3"/>
  <c r="F84" i="3"/>
  <c r="F80" i="3"/>
  <c r="F76" i="3"/>
  <c r="F72" i="3"/>
  <c r="F68" i="3"/>
  <c r="F64" i="3"/>
  <c r="F60" i="3"/>
  <c r="F49" i="3"/>
  <c r="F48" i="3"/>
  <c r="F47" i="3"/>
  <c r="F46" i="3"/>
  <c r="F42" i="3"/>
  <c r="F41" i="3"/>
  <c r="F40" i="3"/>
  <c r="F39" i="3"/>
  <c r="F35" i="3"/>
  <c r="F34" i="3"/>
  <c r="F33" i="3"/>
  <c r="F32" i="3"/>
  <c r="F29" i="3"/>
  <c r="F28" i="3"/>
  <c r="F27" i="3"/>
  <c r="F26" i="3"/>
  <c r="F23" i="3"/>
  <c r="F22" i="3"/>
  <c r="F21" i="3"/>
  <c r="F20" i="3"/>
  <c r="F19" i="3"/>
  <c r="F18" i="3"/>
  <c r="F17" i="3"/>
  <c r="F16" i="3"/>
  <c r="F15" i="3"/>
  <c r="F14" i="3"/>
  <c r="F11" i="3"/>
  <c r="F10" i="3"/>
  <c r="F9" i="3"/>
  <c r="F8" i="3"/>
  <c r="K59" i="3" l="1"/>
  <c r="K63" i="3"/>
  <c r="K67" i="3"/>
  <c r="K71" i="3"/>
  <c r="K75" i="3"/>
  <c r="K79" i="3"/>
  <c r="K83" i="3"/>
  <c r="K87" i="3"/>
  <c r="K91" i="3"/>
  <c r="K56" i="3"/>
  <c r="K60" i="3"/>
  <c r="K64" i="3"/>
  <c r="K68" i="3"/>
  <c r="K72" i="3"/>
  <c r="K76" i="3"/>
  <c r="K80" i="3"/>
  <c r="K84" i="3"/>
  <c r="K88" i="3"/>
  <c r="F52" i="3"/>
  <c r="G52" i="3" s="1"/>
  <c r="K57" i="3"/>
  <c r="K61" i="3"/>
  <c r="K65" i="3"/>
  <c r="K69" i="3"/>
  <c r="K73" i="3"/>
  <c r="K77" i="3"/>
  <c r="K81" i="3"/>
  <c r="K85" i="3"/>
  <c r="K89" i="3"/>
  <c r="K58" i="3"/>
  <c r="K62" i="3"/>
  <c r="K66" i="3"/>
  <c r="K70" i="3"/>
  <c r="K74" i="3"/>
  <c r="K78" i="3"/>
  <c r="K82" i="3"/>
  <c r="K86" i="3"/>
  <c r="K90" i="3"/>
  <c r="J55" i="3"/>
  <c r="J52" i="3"/>
  <c r="J53" i="3"/>
  <c r="J54" i="3"/>
  <c r="K52" i="3" l="1"/>
  <c r="G68" i="3"/>
  <c r="G64" i="3"/>
  <c r="K55" i="3"/>
  <c r="G76" i="3"/>
  <c r="G56" i="3"/>
  <c r="K54" i="3"/>
  <c r="G72" i="3"/>
  <c r="G60" i="3"/>
  <c r="K53" i="3"/>
  <c r="G84" i="3"/>
  <c r="G80" i="3"/>
  <c r="G88" i="3"/>
  <c r="F1" i="3" l="1"/>
  <c r="G47" i="3" l="1"/>
  <c r="G14" i="3"/>
  <c r="G23" i="3"/>
  <c r="G22" i="3"/>
  <c r="G10" i="3"/>
  <c r="G13" i="3"/>
  <c r="G29" i="3"/>
  <c r="G42" i="3"/>
  <c r="F4" i="3"/>
  <c r="G28" i="3"/>
  <c r="C38" i="3"/>
  <c r="G26" i="3"/>
  <c r="G27" i="3"/>
  <c r="G33" i="3"/>
  <c r="G11" i="3"/>
  <c r="G40" i="3"/>
  <c r="G18" i="3"/>
  <c r="G48" i="3"/>
  <c r="F3" i="3"/>
  <c r="G41" i="3"/>
  <c r="G9" i="3"/>
  <c r="G49" i="3"/>
  <c r="G19" i="3"/>
  <c r="G16" i="3"/>
  <c r="G15" i="3"/>
  <c r="G12" i="3"/>
  <c r="G35" i="3"/>
  <c r="G17" i="3"/>
  <c r="G21" i="3"/>
  <c r="C45" i="3"/>
  <c r="G39" i="3"/>
  <c r="G20" i="3"/>
  <c r="G8" i="3"/>
  <c r="G32" i="3"/>
  <c r="G34" i="3"/>
  <c r="G46" i="3"/>
  <c r="F5" i="3"/>
</calcChain>
</file>

<file path=xl/sharedStrings.xml><?xml version="1.0" encoding="utf-8"?>
<sst xmlns="http://schemas.openxmlformats.org/spreadsheetml/2006/main" count="246" uniqueCount="91">
  <si>
    <t>ลำดับที่</t>
  </si>
  <si>
    <t>ชื่อ</t>
  </si>
  <si>
    <t>นามสกุล</t>
  </si>
  <si>
    <t>ตำแหน่ง</t>
  </si>
  <si>
    <t>เบอร์โทรศัพท์</t>
  </si>
  <si>
    <t>โทรสาร</t>
  </si>
  <si>
    <t>ศูนย์หลัก</t>
  </si>
  <si>
    <t>ศูนย์เครือข่าย</t>
  </si>
  <si>
    <t>ศจช. / ศดปช.</t>
  </si>
  <si>
    <t>1.1 เป้าหมายการพัฒนา ศพก. ภายใต้ความรับผิดชอบ</t>
  </si>
  <si>
    <t>ปัญหาที่พบ (หากพบ)</t>
  </si>
  <si>
    <t>ข้อเสนอแนะ (หากมี)</t>
  </si>
  <si>
    <t xml:space="preserve">1.2 ด้านกิจกรรมการพัฒนา </t>
  </si>
  <si>
    <t>การพัฒนาศํกยภาพของศูนย์ ศพก. หลัก (พบปัญหา = 1 , ไม่พบปัญหา = 2)</t>
  </si>
  <si>
    <t>การพัฒนาศักยภาพของศูนย์เครือข่าย (พบปัญหา = 1 , ไม่พบปัญหา = 2)</t>
  </si>
  <si>
    <t>การบริหารจัดการเพื่อขับเคลื่อนการดำเนินงาน (พบปัญหา = 1 , ไม่พบปัญหา = 2)</t>
  </si>
  <si>
    <t>การสนับสนุนการใช้บริการของ ศพก. หลัก (พบปัญหา = 1 , ไม่พบปัญหา = 2)</t>
  </si>
  <si>
    <t>การสนับสนุนการใช้บริการของศูนย์เครือข่าย (พบปัญหา = 1 , ไม่พบปัญหา = 2)</t>
  </si>
  <si>
    <t>การติดตาม และรายงานผลดำเนินงาน (พบปัญหา = 1 , ไม่พบปัญหา = 2)</t>
  </si>
  <si>
    <t>การพัฒนาศูนย์เครือข่าย (ศจช. ศดปช.) (พบปัญหา = 1 , ไม่พบปัญหา = 2)</t>
  </si>
  <si>
    <t>ข้อมูลทั่วไป</t>
  </si>
  <si>
    <t>1.3 ด้านหลักสูตรอบรม</t>
  </si>
  <si>
    <t xml:space="preserve">              ศูนย์หลัก              (พบปัญหา = 1 , ไม่พบปัญหา = 2)</t>
  </si>
  <si>
    <t xml:space="preserve">              ศูนย์เครือข่าย              (พบปัญหา = 1 , ไม่พบปัญหา = 2)</t>
  </si>
  <si>
    <t>1.4 ด้านงบประมาณ/ปัจจัยการผลิต/วัสดุ อุปกรณ์ที่สนับสนุน</t>
  </si>
  <si>
    <t>1.5 ด้านงบประมาณในการพัฒนา ศพก. หลัก</t>
  </si>
  <si>
    <t>งบประมาณรวมทั้งสิน (บาท)</t>
  </si>
  <si>
    <t xml:space="preserve">        ความทันเวลา        (ทันเวลา = 1 ไม่ทันเวลา = 2)</t>
  </si>
  <si>
    <t>หากไม่ทันเวลา (ระบุเหตุผล)</t>
  </si>
  <si>
    <t xml:space="preserve">        ความเหมาะสม        (เหมาะสม = 1 ไม่เหมาะสม = 2)</t>
  </si>
  <si>
    <t>หากไม่เหมาะสม (ระบุเหตุผล)</t>
  </si>
  <si>
    <t>1.6 ด้านงบประมาณในการพัฒนาศูนย์เครือข่าย (ศูนย์ที่ได้รับสนับสนุน 3 ศูนย์)</t>
  </si>
  <si>
    <t>หากเป็นอื่น ๆ (ระบุ)</t>
  </si>
  <si>
    <r>
      <t xml:space="preserve">รูปแบบการบูรณาการ    </t>
    </r>
    <r>
      <rPr>
        <sz val="10"/>
        <color theme="1"/>
        <rFont val="Tahoma"/>
        <family val="2"/>
        <scheme val="minor"/>
      </rPr>
      <t>ประชุมแนวทาง = 1            อบรมเกษตรกร = 2           หารือแนวทางแก้ไข = 3       อื่น ๆ = 4</t>
    </r>
  </si>
  <si>
    <t>หากเป็นหน่วยงานอื่น ๆ (ระบุ)</t>
  </si>
  <si>
    <t xml:space="preserve">         (1)         ระบุหมายเลขหน่วยงาน</t>
  </si>
  <si>
    <t xml:space="preserve">         (2)         ระบุหมายเลขหน่วยงาน</t>
  </si>
  <si>
    <t xml:space="preserve">         (3)         ระบุหมายเลขหน่วยงาน</t>
  </si>
  <si>
    <t xml:space="preserve">         (4)         ระบุหมายเลขหน่วยงาน</t>
  </si>
  <si>
    <t xml:space="preserve">         (5)         ระบุหมายเลขหน่วยงาน</t>
  </si>
  <si>
    <t xml:space="preserve">         (6)         ระบุหมายเลขหน่วยงาน</t>
  </si>
  <si>
    <t>2. ปัญหา/ข้อเสนอแนะ สำหรับประเด็น/หัวข้ออื่น ๆ ในปีงบประมาณ 2563</t>
  </si>
  <si>
    <t>ศูนย์ ศจช. ศดปช.</t>
  </si>
  <si>
    <t>ศูนย์</t>
  </si>
  <si>
    <t>จำนวนกลุ่มตัวอย่าง</t>
  </si>
  <si>
    <t>ราย</t>
  </si>
  <si>
    <t>1.1 เป้าหมายการพัฒนา ศพก. โดยเฉลี่ย</t>
  </si>
  <si>
    <t>1.2 ด้านกิจกรรมการพัฒนา</t>
  </si>
  <si>
    <t>การพัฒนาศํกยภาพของศูนย์ ศพก. หลัก</t>
  </si>
  <si>
    <t>การพัฒนาศักยภาพของศูนย์เครือข่าย</t>
  </si>
  <si>
    <t>การบริหารจัดการเพื่อขับเคลื่อนการดำเนินงาน</t>
  </si>
  <si>
    <t>การสนับสนุนการใช้บริการของ ศพก. หลัก</t>
  </si>
  <si>
    <t>การสนับสนุนการใช้บริการของศูนย์เครือข่าย</t>
  </si>
  <si>
    <t>การพัฒนาเกษตรกรผู้นำ</t>
  </si>
  <si>
    <t>การติดตาม และรายงานผลดำเนินงาน</t>
  </si>
  <si>
    <t>การพัฒนาศูนย์เครือข่าย (ศจช. ศดปช.)</t>
  </si>
  <si>
    <t>งบประมาณเฉลี่ย</t>
  </si>
  <si>
    <t>บาท</t>
  </si>
  <si>
    <t>ความทันเวลา</t>
  </si>
  <si>
    <t>ทันเวลา (ร้อยละ)</t>
  </si>
  <si>
    <t>ไม่ทันเวลา (ร้อยละ)</t>
  </si>
  <si>
    <t>ความเหมาะสม</t>
  </si>
  <si>
    <t>เหมาะสม (ร้อยละ)</t>
  </si>
  <si>
    <t>ไม่เหมาะสม (ร้อยละ)</t>
  </si>
  <si>
    <t>จำนวน</t>
  </si>
  <si>
    <t>ร้อยละ</t>
  </si>
  <si>
    <t>พบปัญหา</t>
  </si>
  <si>
    <t>ไม่พบปัญหา</t>
  </si>
  <si>
    <t xml:space="preserve">1.5 ด้านงบประมาณในการพัฒนา ศพก. หลัก </t>
  </si>
  <si>
    <t>กรมส่งเสริมการเกษตร</t>
  </si>
  <si>
    <t>กรมปศุสัตว์</t>
  </si>
  <si>
    <t>กรมประมง</t>
  </si>
  <si>
    <t>กรมหม่อนไหม</t>
  </si>
  <si>
    <t>กรมวิชากรเกษตร</t>
  </si>
  <si>
    <t>กรมตรวจบัญชีสหกรณ์</t>
  </si>
  <si>
    <t>กรมพัฒนาที่ดิน</t>
  </si>
  <si>
    <t>หน่วยงานอื่น ๆ</t>
  </si>
  <si>
    <r>
      <t xml:space="preserve">รูปแบบการบูรณาการ       </t>
    </r>
    <r>
      <rPr>
        <sz val="10"/>
        <color theme="1"/>
        <rFont val="Tahoma"/>
        <family val="2"/>
        <scheme val="minor"/>
      </rPr>
      <t>ประชุมแนวทาง = 1               อบรมเกษตรกร = 2              หารือแนวทางแก้ไข = 3   อื่น ๆ = 4</t>
    </r>
  </si>
  <si>
    <r>
      <t xml:space="preserve">รูปแบบการบูรณาการ       </t>
    </r>
    <r>
      <rPr>
        <sz val="9"/>
        <color theme="1"/>
        <rFont val="Tahoma"/>
        <family val="2"/>
        <scheme val="minor"/>
      </rPr>
      <t>ประชุมแนวทาง = 1                 อบรมเกษตรกร = 2                หารือแนวทางแก้ไข = 3   อื่น ๆ = 4</t>
    </r>
  </si>
  <si>
    <t>สำนักงานปฏิรูปที่ดินฯ</t>
  </si>
  <si>
    <t>รูปแบบการบูรณาการ</t>
  </si>
  <si>
    <t>ประชุมแนวทาง</t>
  </si>
  <si>
    <t>อบรมเกษตรกร</t>
  </si>
  <si>
    <t>ภาพรวม</t>
  </si>
  <si>
    <t>หารือแนวทางแก้ไข</t>
  </si>
  <si>
    <t>อื่น ๆ</t>
  </si>
  <si>
    <t>แบ่งออกเป็น</t>
  </si>
  <si>
    <t xml:space="preserve">     การพัฒนาเกษตรกรผู้นำ       (พบปัญหา = 1 , ไม่พบปัญหา = 2)</t>
  </si>
  <si>
    <t>จังหวัด</t>
  </si>
  <si>
    <t>1.7 การบูรณาการระหว่างหน่วยงาน (1=กรมส่งเสริมการเกษตร  2=กรมปศุสัตว์  3=กรมประมง  4=กรมหม่อนไหม  5=กรมวิชาการเกษตร     6=กรมตรวจบัญชีสหกรณ์  7=กรมพัฒนาที่ดิน  8=สำนักงานปฏิรูปที่ดินเพื่อการเกษตรกรรม  
9=หน่วยงานอื่น ๆ)</t>
  </si>
  <si>
    <t>1.7 การบูรณาการระหว่างหน่วยงาน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</si>
</sst>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6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25" xfId="0" applyFill="1" applyBorder="1" applyProtection="1">
      <protection hidden="1"/>
    </xf>
    <xf numFmtId="1" fontId="0" fillId="2" borderId="24" xfId="0" applyNumberFormat="1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16" xfId="0" applyFill="1" applyBorder="1" applyProtection="1">
      <protection hidden="1"/>
    </xf>
    <xf numFmtId="0" fontId="0" fillId="3" borderId="20" xfId="0" applyFill="1" applyBorder="1" applyProtection="1">
      <protection hidden="1"/>
    </xf>
    <xf numFmtId="1" fontId="0" fillId="3" borderId="21" xfId="0" applyNumberFormat="1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0" borderId="11" xfId="0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17" xfId="0" applyFill="1" applyBorder="1" applyProtection="1">
      <protection hidden="1"/>
    </xf>
    <xf numFmtId="0" fontId="0" fillId="4" borderId="27" xfId="0" applyFill="1" applyBorder="1" applyProtection="1">
      <protection hidden="1"/>
    </xf>
    <xf numFmtId="1" fontId="0" fillId="4" borderId="26" xfId="0" applyNumberFormat="1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12" borderId="30" xfId="0" applyFill="1" applyBorder="1" applyProtection="1">
      <protection hidden="1"/>
    </xf>
    <xf numFmtId="0" fontId="0" fillId="12" borderId="31" xfId="0" applyFill="1" applyBorder="1" applyProtection="1">
      <protection hidden="1"/>
    </xf>
    <xf numFmtId="0" fontId="0" fillId="12" borderId="28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32" xfId="0" applyNumberFormat="1" applyFill="1" applyBorder="1" applyAlignment="1" applyProtection="1">
      <alignment horizontal="right"/>
      <protection hidden="1"/>
    </xf>
    <xf numFmtId="2" fontId="0" fillId="2" borderId="12" xfId="0" applyNumberFormat="1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0" fillId="2" borderId="34" xfId="0" applyFill="1" applyBorder="1" applyProtection="1">
      <protection hidden="1"/>
    </xf>
    <xf numFmtId="0" fontId="0" fillId="2" borderId="35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19" xfId="0" applyNumberFormat="1" applyFill="1" applyBorder="1" applyAlignment="1" applyProtection="1">
      <alignment horizontal="right"/>
      <protection hidden="1"/>
    </xf>
    <xf numFmtId="2" fontId="0" fillId="2" borderId="22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0" fillId="3" borderId="32" xfId="0" applyNumberFormat="1" applyFill="1" applyBorder="1" applyAlignment="1" applyProtection="1">
      <alignment horizontal="right"/>
      <protection hidden="1"/>
    </xf>
    <xf numFmtId="2" fontId="0" fillId="3" borderId="19" xfId="0" applyNumberFormat="1" applyFill="1" applyBorder="1" applyProtection="1">
      <protection hidden="1"/>
    </xf>
    <xf numFmtId="0" fontId="0" fillId="3" borderId="33" xfId="0" applyFill="1" applyBorder="1" applyProtection="1">
      <protection hidden="1"/>
    </xf>
    <xf numFmtId="0" fontId="0" fillId="3" borderId="34" xfId="0" applyFill="1" applyBorder="1" applyProtection="1">
      <protection hidden="1"/>
    </xf>
    <xf numFmtId="0" fontId="0" fillId="3" borderId="35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0" fillId="3" borderId="19" xfId="0" applyNumberFormat="1" applyFill="1" applyBorder="1" applyAlignment="1" applyProtection="1">
      <alignment horizontal="right"/>
      <protection hidden="1"/>
    </xf>
    <xf numFmtId="2" fontId="0" fillId="3" borderId="16" xfId="0" applyNumberFormat="1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16" xfId="0" applyFill="1" applyBorder="1" applyProtection="1">
      <protection hidden="1"/>
    </xf>
    <xf numFmtId="0" fontId="0" fillId="4" borderId="19" xfId="0" applyNumberFormat="1" applyFill="1" applyBorder="1" applyAlignment="1" applyProtection="1">
      <alignment horizontal="right"/>
      <protection hidden="1"/>
    </xf>
    <xf numFmtId="2" fontId="0" fillId="4" borderId="19" xfId="0" applyNumberFormat="1" applyFill="1" applyBorder="1" applyProtection="1">
      <protection hidden="1"/>
    </xf>
    <xf numFmtId="0" fontId="0" fillId="4" borderId="33" xfId="0" applyFill="1" applyBorder="1" applyProtection="1">
      <protection hidden="1"/>
    </xf>
    <xf numFmtId="0" fontId="0" fillId="4" borderId="34" xfId="0" applyFill="1" applyBorder="1" applyProtection="1">
      <protection hidden="1"/>
    </xf>
    <xf numFmtId="0" fontId="0" fillId="4" borderId="35" xfId="0" applyFill="1" applyBorder="1" applyProtection="1">
      <protection hidden="1"/>
    </xf>
    <xf numFmtId="0" fontId="0" fillId="4" borderId="19" xfId="0" applyFill="1" applyBorder="1" applyProtection="1">
      <protection hidden="1"/>
    </xf>
    <xf numFmtId="0" fontId="0" fillId="5" borderId="19" xfId="0" applyNumberFormat="1" applyFill="1" applyBorder="1" applyAlignment="1" applyProtection="1">
      <alignment horizontal="right"/>
      <protection hidden="1"/>
    </xf>
    <xf numFmtId="2" fontId="0" fillId="5" borderId="19" xfId="0" applyNumberFormat="1" applyFill="1" applyBorder="1" applyProtection="1">
      <protection hidden="1"/>
    </xf>
    <xf numFmtId="0" fontId="0" fillId="5" borderId="33" xfId="0" applyFill="1" applyBorder="1" applyProtection="1">
      <protection hidden="1"/>
    </xf>
    <xf numFmtId="0" fontId="0" fillId="5" borderId="34" xfId="0" applyFill="1" applyBorder="1" applyProtection="1">
      <protection hidden="1"/>
    </xf>
    <xf numFmtId="0" fontId="0" fillId="5" borderId="35" xfId="0" applyFill="1" applyBorder="1" applyProtection="1">
      <protection hidden="1"/>
    </xf>
    <xf numFmtId="0" fontId="0" fillId="5" borderId="19" xfId="0" applyFill="1" applyBorder="1" applyProtection="1">
      <protection hidden="1"/>
    </xf>
    <xf numFmtId="0" fontId="0" fillId="5" borderId="36" xfId="0" applyNumberFormat="1" applyFill="1" applyBorder="1" applyAlignment="1" applyProtection="1">
      <alignment horizontal="right"/>
      <protection hidden="1"/>
    </xf>
    <xf numFmtId="2" fontId="0" fillId="5" borderId="35" xfId="0" applyNumberFormat="1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16" xfId="0" applyFill="1" applyBorder="1" applyProtection="1">
      <protection hidden="1"/>
    </xf>
    <xf numFmtId="0" fontId="0" fillId="6" borderId="19" xfId="0" applyNumberFormat="1" applyFill="1" applyBorder="1" applyAlignment="1" applyProtection="1">
      <alignment horizontal="right"/>
      <protection hidden="1"/>
    </xf>
    <xf numFmtId="2" fontId="0" fillId="6" borderId="22" xfId="0" applyNumberFormat="1" applyFill="1" applyBorder="1" applyProtection="1">
      <protection hidden="1"/>
    </xf>
    <xf numFmtId="0" fontId="0" fillId="6" borderId="33" xfId="0" applyFill="1" applyBorder="1" applyProtection="1">
      <protection hidden="1"/>
    </xf>
    <xf numFmtId="0" fontId="0" fillId="6" borderId="34" xfId="0" applyFill="1" applyBorder="1" applyProtection="1">
      <protection hidden="1"/>
    </xf>
    <xf numFmtId="0" fontId="0" fillId="6" borderId="35" xfId="0" applyFill="1" applyBorder="1" applyProtection="1">
      <protection hidden="1"/>
    </xf>
    <xf numFmtId="0" fontId="0" fillId="6" borderId="19" xfId="0" applyFill="1" applyBorder="1" applyProtection="1">
      <protection hidden="1"/>
    </xf>
    <xf numFmtId="0" fontId="0" fillId="6" borderId="36" xfId="0" applyNumberFormat="1" applyFill="1" applyBorder="1" applyAlignment="1" applyProtection="1">
      <alignment horizontal="right"/>
      <protection hidden="1"/>
    </xf>
    <xf numFmtId="2" fontId="0" fillId="6" borderId="35" xfId="0" applyNumberFormat="1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7" borderId="16" xfId="0" applyFill="1" applyBorder="1" applyProtection="1">
      <protection hidden="1"/>
    </xf>
    <xf numFmtId="0" fontId="0" fillId="7" borderId="36" xfId="0" applyNumberFormat="1" applyFill="1" applyBorder="1" applyAlignment="1" applyProtection="1">
      <alignment horizontal="right"/>
      <protection hidden="1"/>
    </xf>
    <xf numFmtId="2" fontId="0" fillId="7" borderId="36" xfId="0" applyNumberFormat="1" applyFill="1" applyBorder="1" applyProtection="1">
      <protection hidden="1"/>
    </xf>
    <xf numFmtId="0" fontId="0" fillId="7" borderId="33" xfId="0" applyFill="1" applyBorder="1" applyProtection="1">
      <protection hidden="1"/>
    </xf>
    <xf numFmtId="0" fontId="0" fillId="7" borderId="34" xfId="0" applyFill="1" applyBorder="1" applyProtection="1">
      <protection hidden="1"/>
    </xf>
    <xf numFmtId="0" fontId="0" fillId="7" borderId="35" xfId="0" applyFill="1" applyBorder="1" applyProtection="1">
      <protection hidden="1"/>
    </xf>
    <xf numFmtId="0" fontId="0" fillId="7" borderId="19" xfId="0" applyFill="1" applyBorder="1" applyProtection="1">
      <protection hidden="1"/>
    </xf>
    <xf numFmtId="2" fontId="0" fillId="7" borderId="35" xfId="0" applyNumberFormat="1" applyFill="1" applyBorder="1" applyProtection="1">
      <protection hidden="1"/>
    </xf>
    <xf numFmtId="0" fontId="0" fillId="8" borderId="11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0" fillId="8" borderId="16" xfId="0" applyFill="1" applyBorder="1" applyProtection="1">
      <protection hidden="1"/>
    </xf>
    <xf numFmtId="0" fontId="0" fillId="8" borderId="36" xfId="0" applyNumberFormat="1" applyFill="1" applyBorder="1" applyAlignment="1" applyProtection="1">
      <alignment horizontal="right"/>
      <protection hidden="1"/>
    </xf>
    <xf numFmtId="2" fontId="0" fillId="8" borderId="35" xfId="0" applyNumberFormat="1" applyFill="1" applyBorder="1" applyProtection="1">
      <protection hidden="1"/>
    </xf>
    <xf numFmtId="0" fontId="0" fillId="8" borderId="33" xfId="0" applyFill="1" applyBorder="1" applyProtection="1">
      <protection hidden="1"/>
    </xf>
    <xf numFmtId="0" fontId="0" fillId="8" borderId="34" xfId="0" applyFill="1" applyBorder="1" applyProtection="1">
      <protection hidden="1"/>
    </xf>
    <xf numFmtId="0" fontId="0" fillId="8" borderId="35" xfId="0" applyFill="1" applyBorder="1" applyProtection="1">
      <protection hidden="1"/>
    </xf>
    <xf numFmtId="0" fontId="0" fillId="8" borderId="19" xfId="0" applyFill="1" applyBorder="1" applyProtection="1">
      <protection hidden="1"/>
    </xf>
    <xf numFmtId="0" fontId="0" fillId="10" borderId="11" xfId="0" applyFill="1" applyBorder="1" applyProtection="1">
      <protection hidden="1"/>
    </xf>
    <xf numFmtId="0" fontId="0" fillId="10" borderId="0" xfId="0" applyFill="1" applyBorder="1" applyProtection="1">
      <protection hidden="1"/>
    </xf>
    <xf numFmtId="0" fontId="0" fillId="10" borderId="16" xfId="0" applyFill="1" applyBorder="1" applyProtection="1">
      <protection hidden="1"/>
    </xf>
    <xf numFmtId="0" fontId="0" fillId="10" borderId="19" xfId="0" applyFill="1" applyBorder="1" applyProtection="1">
      <protection hidden="1"/>
    </xf>
    <xf numFmtId="0" fontId="0" fillId="10" borderId="36" xfId="0" applyNumberFormat="1" applyFill="1" applyBorder="1" applyAlignment="1" applyProtection="1">
      <alignment horizontal="right"/>
      <protection hidden="1"/>
    </xf>
    <xf numFmtId="2" fontId="0" fillId="10" borderId="35" xfId="0" applyNumberFormat="1" applyFill="1" applyBorder="1" applyProtection="1">
      <protection hidden="1"/>
    </xf>
    <xf numFmtId="0" fontId="0" fillId="10" borderId="4" xfId="0" applyFill="1" applyBorder="1" applyProtection="1">
      <protection hidden="1"/>
    </xf>
    <xf numFmtId="0" fontId="0" fillId="10" borderId="5" xfId="0" applyFill="1" applyBorder="1" applyProtection="1">
      <protection hidden="1"/>
    </xf>
    <xf numFmtId="0" fontId="0" fillId="10" borderId="17" xfId="0" applyFill="1" applyBorder="1" applyProtection="1">
      <protection hidden="1"/>
    </xf>
    <xf numFmtId="0" fontId="0" fillId="10" borderId="23" xfId="0" applyNumberFormat="1" applyFill="1" applyBorder="1" applyAlignment="1" applyProtection="1">
      <alignment horizontal="right"/>
      <protection hidden="1"/>
    </xf>
    <xf numFmtId="2" fontId="0" fillId="10" borderId="13" xfId="0" applyNumberFormat="1" applyFill="1" applyBorder="1" applyProtection="1">
      <protection hidden="1"/>
    </xf>
    <xf numFmtId="0" fontId="0" fillId="4" borderId="30" xfId="0" applyFill="1" applyBorder="1" applyProtection="1">
      <protection hidden="1"/>
    </xf>
    <xf numFmtId="0" fontId="0" fillId="4" borderId="31" xfId="0" applyFill="1" applyBorder="1" applyProtection="1">
      <protection hidden="1"/>
    </xf>
    <xf numFmtId="0" fontId="0" fillId="4" borderId="28" xfId="0" applyFill="1" applyBorder="1" applyProtection="1">
      <protection hidden="1"/>
    </xf>
    <xf numFmtId="2" fontId="0" fillId="2" borderId="40" xfId="0" applyNumberFormat="1" applyFill="1" applyBorder="1" applyProtection="1">
      <protection hidden="1"/>
    </xf>
    <xf numFmtId="0" fontId="0" fillId="2" borderId="36" xfId="0" applyFill="1" applyBorder="1" applyProtection="1">
      <protection hidden="1"/>
    </xf>
    <xf numFmtId="2" fontId="0" fillId="2" borderId="37" xfId="0" applyNumberFormat="1" applyFill="1" applyBorder="1" applyProtection="1">
      <protection hidden="1"/>
    </xf>
    <xf numFmtId="2" fontId="0" fillId="3" borderId="40" xfId="0" applyNumberForma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0" fillId="3" borderId="23" xfId="0" applyFill="1" applyBorder="1" applyProtection="1">
      <protection hidden="1"/>
    </xf>
    <xf numFmtId="2" fontId="0" fillId="3" borderId="13" xfId="0" applyNumberFormat="1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3" borderId="22" xfId="0" applyFill="1" applyBorder="1" applyProtection="1">
      <protection hidden="1"/>
    </xf>
    <xf numFmtId="2" fontId="0" fillId="3" borderId="22" xfId="0" applyNumberFormat="1" applyFill="1" applyBorder="1" applyProtection="1">
      <protection hidden="1"/>
    </xf>
    <xf numFmtId="0" fontId="0" fillId="5" borderId="24" xfId="0" applyFill="1" applyBorder="1" applyProtection="1">
      <protection hidden="1"/>
    </xf>
    <xf numFmtId="0" fontId="0" fillId="5" borderId="28" xfId="0" applyFill="1" applyBorder="1" applyProtection="1">
      <protection hidden="1"/>
    </xf>
    <xf numFmtId="0" fontId="0" fillId="2" borderId="41" xfId="0" applyFill="1" applyBorder="1" applyProtection="1">
      <protection hidden="1"/>
    </xf>
    <xf numFmtId="0" fontId="0" fillId="2" borderId="21" xfId="0" applyFill="1" applyBorder="1" applyProtection="1">
      <protection hidden="1"/>
    </xf>
    <xf numFmtId="2" fontId="0" fillId="2" borderId="21" xfId="0" applyNumberFormat="1" applyFill="1" applyBorder="1" applyProtection="1">
      <protection hidden="1"/>
    </xf>
    <xf numFmtId="0" fontId="0" fillId="2" borderId="40" xfId="0" applyFill="1" applyBorder="1" applyProtection="1">
      <protection hidden="1"/>
    </xf>
    <xf numFmtId="0" fontId="0" fillId="3" borderId="11" xfId="0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0" fillId="3" borderId="38" xfId="0" applyFill="1" applyBorder="1" applyAlignment="1" applyProtection="1">
      <protection hidden="1"/>
    </xf>
    <xf numFmtId="0" fontId="0" fillId="3" borderId="33" xfId="0" applyFill="1" applyBorder="1" applyAlignment="1" applyProtection="1">
      <alignment horizontal="left"/>
      <protection hidden="1"/>
    </xf>
    <xf numFmtId="0" fontId="0" fillId="3" borderId="34" xfId="0" applyFill="1" applyBorder="1" applyAlignment="1" applyProtection="1">
      <alignment horizontal="left"/>
      <protection hidden="1"/>
    </xf>
    <xf numFmtId="0" fontId="0" fillId="3" borderId="35" xfId="0" applyFill="1" applyBorder="1" applyAlignment="1" applyProtection="1">
      <alignment horizontal="left"/>
      <protection hidden="1"/>
    </xf>
    <xf numFmtId="0" fontId="0" fillId="4" borderId="11" xfId="0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4" borderId="16" xfId="0" applyFill="1" applyBorder="1" applyAlignment="1" applyProtection="1">
      <protection hidden="1"/>
    </xf>
    <xf numFmtId="2" fontId="0" fillId="4" borderId="40" xfId="0" applyNumberFormat="1" applyFill="1" applyBorder="1" applyProtection="1">
      <protection hidden="1"/>
    </xf>
    <xf numFmtId="0" fontId="0" fillId="4" borderId="4" xfId="0" applyFill="1" applyBorder="1" applyAlignment="1" applyProtection="1">
      <alignment horizontal="left"/>
      <protection hidden="1"/>
    </xf>
    <xf numFmtId="0" fontId="0" fillId="4" borderId="5" xfId="0" applyFill="1" applyBorder="1" applyAlignment="1" applyProtection="1">
      <alignment horizontal="left"/>
      <protection hidden="1"/>
    </xf>
    <xf numFmtId="0" fontId="0" fillId="4" borderId="17" xfId="0" applyFill="1" applyBorder="1" applyAlignment="1" applyProtection="1">
      <alignment horizontal="left"/>
      <protection hidden="1"/>
    </xf>
    <xf numFmtId="0" fontId="0" fillId="4" borderId="17" xfId="0" applyFill="1" applyBorder="1" applyProtection="1">
      <protection hidden="1"/>
    </xf>
    <xf numFmtId="0" fontId="0" fillId="4" borderId="23" xfId="0" applyFill="1" applyBorder="1" applyProtection="1">
      <protection hidden="1"/>
    </xf>
    <xf numFmtId="2" fontId="0" fillId="4" borderId="13" xfId="0" applyNumberFormat="1" applyFill="1" applyBorder="1" applyProtection="1">
      <protection hidden="1"/>
    </xf>
    <xf numFmtId="0" fontId="0" fillId="5" borderId="29" xfId="0" applyFill="1" applyBorder="1" applyProtection="1">
      <protection hidden="1"/>
    </xf>
    <xf numFmtId="0" fontId="0" fillId="3" borderId="36" xfId="0" applyFill="1" applyBorder="1" applyProtection="1">
      <protection hidden="1"/>
    </xf>
    <xf numFmtId="2" fontId="0" fillId="3" borderId="37" xfId="0" applyNumberFormat="1" applyFill="1" applyBorder="1" applyProtection="1">
      <protection hidden="1"/>
    </xf>
    <xf numFmtId="0" fontId="0" fillId="4" borderId="5" xfId="0" applyFill="1" applyBorder="1" applyProtection="1">
      <protection hidden="1"/>
    </xf>
    <xf numFmtId="2" fontId="0" fillId="4" borderId="43" xfId="0" applyNumberFormat="1" applyFill="1" applyBorder="1" applyProtection="1">
      <protection hidden="1"/>
    </xf>
    <xf numFmtId="0" fontId="0" fillId="5" borderId="30" xfId="0" applyFill="1" applyBorder="1" applyProtection="1">
      <protection hidden="1"/>
    </xf>
    <xf numFmtId="0" fontId="0" fillId="2" borderId="42" xfId="0" applyFill="1" applyBorder="1" applyProtection="1">
      <protection hidden="1"/>
    </xf>
    <xf numFmtId="2" fontId="0" fillId="2" borderId="38" xfId="0" applyNumberFormat="1" applyFill="1" applyBorder="1" applyProtection="1">
      <protection hidden="1"/>
    </xf>
    <xf numFmtId="2" fontId="0" fillId="2" borderId="39" xfId="0" applyNumberFormat="1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3" borderId="42" xfId="0" applyFill="1" applyBorder="1" applyProtection="1">
      <protection hidden="1"/>
    </xf>
    <xf numFmtId="0" fontId="0" fillId="3" borderId="38" xfId="0" applyFill="1" applyBorder="1" applyProtection="1">
      <protection hidden="1"/>
    </xf>
    <xf numFmtId="2" fontId="0" fillId="3" borderId="38" xfId="0" applyNumberFormat="1" applyFill="1" applyBorder="1" applyProtection="1">
      <protection hidden="1"/>
    </xf>
    <xf numFmtId="0" fontId="0" fillId="3" borderId="32" xfId="0" applyFill="1" applyBorder="1" applyProtection="1">
      <protection hidden="1"/>
    </xf>
    <xf numFmtId="2" fontId="0" fillId="3" borderId="39" xfId="0" applyNumberFormat="1" applyFill="1" applyBorder="1" applyProtection="1">
      <protection hidden="1"/>
    </xf>
    <xf numFmtId="0" fontId="0" fillId="4" borderId="42" xfId="0" applyFill="1" applyBorder="1" applyProtection="1">
      <protection hidden="1"/>
    </xf>
    <xf numFmtId="0" fontId="0" fillId="4" borderId="38" xfId="0" applyFill="1" applyBorder="1" applyProtection="1">
      <protection hidden="1"/>
    </xf>
    <xf numFmtId="2" fontId="0" fillId="4" borderId="38" xfId="0" applyNumberFormat="1" applyFill="1" applyBorder="1" applyProtection="1">
      <protection hidden="1"/>
    </xf>
    <xf numFmtId="2" fontId="0" fillId="4" borderId="39" xfId="0" applyNumberFormat="1" applyFill="1" applyBorder="1" applyProtection="1">
      <protection hidden="1"/>
    </xf>
    <xf numFmtId="0" fontId="0" fillId="4" borderId="32" xfId="0" applyFill="1" applyBorder="1" applyProtection="1">
      <protection hidden="1"/>
    </xf>
    <xf numFmtId="0" fontId="0" fillId="4" borderId="36" xfId="0" applyFill="1" applyBorder="1" applyProtection="1">
      <protection hidden="1"/>
    </xf>
    <xf numFmtId="0" fontId="0" fillId="6" borderId="42" xfId="0" applyFill="1" applyBorder="1" applyProtection="1">
      <protection hidden="1"/>
    </xf>
    <xf numFmtId="0" fontId="0" fillId="6" borderId="38" xfId="0" applyFill="1" applyBorder="1" applyProtection="1">
      <protection hidden="1"/>
    </xf>
    <xf numFmtId="2" fontId="0" fillId="6" borderId="38" xfId="0" applyNumberFormat="1" applyFill="1" applyBorder="1" applyProtection="1">
      <protection hidden="1"/>
    </xf>
    <xf numFmtId="2" fontId="0" fillId="6" borderId="39" xfId="0" applyNumberFormat="1" applyFill="1" applyBorder="1" applyProtection="1">
      <protection hidden="1"/>
    </xf>
    <xf numFmtId="0" fontId="0" fillId="6" borderId="32" xfId="0" applyFill="1" applyBorder="1" applyProtection="1">
      <protection hidden="1"/>
    </xf>
    <xf numFmtId="0" fontId="0" fillId="6" borderId="36" xfId="0" applyFill="1" applyBorder="1" applyProtection="1">
      <protection hidden="1"/>
    </xf>
    <xf numFmtId="0" fontId="0" fillId="7" borderId="42" xfId="0" applyFill="1" applyBorder="1" applyProtection="1">
      <protection hidden="1"/>
    </xf>
    <xf numFmtId="0" fontId="0" fillId="7" borderId="38" xfId="0" applyFill="1" applyBorder="1" applyProtection="1">
      <protection hidden="1"/>
    </xf>
    <xf numFmtId="2" fontId="0" fillId="7" borderId="38" xfId="0" applyNumberFormat="1" applyFill="1" applyBorder="1" applyProtection="1">
      <protection hidden="1"/>
    </xf>
    <xf numFmtId="2" fontId="0" fillId="7" borderId="39" xfId="0" applyNumberFormat="1" applyFill="1" applyBorder="1" applyProtection="1">
      <protection hidden="1"/>
    </xf>
    <xf numFmtId="0" fontId="0" fillId="7" borderId="32" xfId="0" applyFill="1" applyBorder="1" applyProtection="1">
      <protection hidden="1"/>
    </xf>
    <xf numFmtId="0" fontId="0" fillId="7" borderId="36" xfId="0" applyFill="1" applyBorder="1" applyProtection="1">
      <protection hidden="1"/>
    </xf>
    <xf numFmtId="2" fontId="0" fillId="8" borderId="0" xfId="0" applyNumberFormat="1" applyFill="1" applyBorder="1" applyProtection="1">
      <protection hidden="1"/>
    </xf>
    <xf numFmtId="0" fontId="0" fillId="8" borderId="42" xfId="0" applyFill="1" applyBorder="1" applyProtection="1">
      <protection hidden="1"/>
    </xf>
    <xf numFmtId="2" fontId="0" fillId="8" borderId="39" xfId="0" applyNumberFormat="1" applyFill="1" applyBorder="1" applyProtection="1">
      <protection hidden="1"/>
    </xf>
    <xf numFmtId="0" fontId="0" fillId="8" borderId="32" xfId="0" applyFill="1" applyBorder="1" applyProtection="1">
      <protection hidden="1"/>
    </xf>
    <xf numFmtId="0" fontId="0" fillId="8" borderId="36" xfId="0" applyFill="1" applyBorder="1" applyProtection="1">
      <protection hidden="1"/>
    </xf>
    <xf numFmtId="0" fontId="0" fillId="10" borderId="42" xfId="0" applyFill="1" applyBorder="1" applyProtection="1">
      <protection hidden="1"/>
    </xf>
    <xf numFmtId="0" fontId="0" fillId="10" borderId="38" xfId="0" applyFill="1" applyBorder="1" applyProtection="1">
      <protection hidden="1"/>
    </xf>
    <xf numFmtId="2" fontId="0" fillId="10" borderId="38" xfId="0" applyNumberFormat="1" applyFill="1" applyBorder="1" applyProtection="1">
      <protection hidden="1"/>
    </xf>
    <xf numFmtId="2" fontId="0" fillId="10" borderId="39" xfId="0" applyNumberFormat="1" applyFill="1" applyBorder="1" applyProtection="1">
      <protection hidden="1"/>
    </xf>
    <xf numFmtId="0" fontId="0" fillId="10" borderId="32" xfId="0" applyFill="1" applyBorder="1" applyProtection="1">
      <protection hidden="1"/>
    </xf>
    <xf numFmtId="0" fontId="0" fillId="10" borderId="36" xfId="0" applyFill="1" applyBorder="1" applyProtection="1">
      <protection hidden="1"/>
    </xf>
    <xf numFmtId="0" fontId="0" fillId="10" borderId="35" xfId="0" applyFill="1" applyBorder="1" applyProtection="1">
      <protection hidden="1"/>
    </xf>
    <xf numFmtId="0" fontId="0" fillId="12" borderId="11" xfId="0" applyFill="1" applyBorder="1" applyProtection="1">
      <protection hidden="1"/>
    </xf>
    <xf numFmtId="0" fontId="0" fillId="12" borderId="0" xfId="0" applyFill="1" applyBorder="1" applyProtection="1">
      <protection hidden="1"/>
    </xf>
    <xf numFmtId="0" fontId="0" fillId="12" borderId="42" xfId="0" applyFill="1" applyBorder="1" applyProtection="1">
      <protection hidden="1"/>
    </xf>
    <xf numFmtId="0" fontId="0" fillId="12" borderId="38" xfId="0" applyFill="1" applyBorder="1" applyProtection="1">
      <protection hidden="1"/>
    </xf>
    <xf numFmtId="2" fontId="0" fillId="12" borderId="38" xfId="0" applyNumberFormat="1" applyFill="1" applyBorder="1" applyProtection="1">
      <protection hidden="1"/>
    </xf>
    <xf numFmtId="0" fontId="0" fillId="12" borderId="36" xfId="0" applyFill="1" applyBorder="1" applyProtection="1">
      <protection hidden="1"/>
    </xf>
    <xf numFmtId="0" fontId="0" fillId="12" borderId="35" xfId="0" applyFill="1" applyBorder="1" applyProtection="1">
      <protection hidden="1"/>
    </xf>
    <xf numFmtId="2" fontId="0" fillId="12" borderId="37" xfId="0" applyNumberFormat="1" applyFill="1" applyBorder="1" applyProtection="1">
      <protection hidden="1"/>
    </xf>
    <xf numFmtId="0" fontId="0" fillId="12" borderId="32" xfId="0" applyFill="1" applyBorder="1" applyProtection="1">
      <protection hidden="1"/>
    </xf>
    <xf numFmtId="0" fontId="0" fillId="12" borderId="16" xfId="0" applyFill="1" applyBorder="1" applyProtection="1">
      <protection hidden="1"/>
    </xf>
    <xf numFmtId="2" fontId="0" fillId="12" borderId="12" xfId="0" applyNumberFormat="1" applyFill="1" applyBorder="1" applyProtection="1">
      <protection hidden="1"/>
    </xf>
    <xf numFmtId="0" fontId="0" fillId="12" borderId="19" xfId="0" applyFill="1" applyBorder="1" applyProtection="1">
      <protection hidden="1"/>
    </xf>
    <xf numFmtId="0" fontId="0" fillId="12" borderId="22" xfId="0" applyFill="1" applyBorder="1" applyProtection="1">
      <protection hidden="1"/>
    </xf>
    <xf numFmtId="2" fontId="0" fillId="12" borderId="22" xfId="0" applyNumberFormat="1" applyFill="1" applyBorder="1" applyProtection="1">
      <protection hidden="1"/>
    </xf>
    <xf numFmtId="0" fontId="0" fillId="14" borderId="11" xfId="0" applyFill="1" applyBorder="1" applyProtection="1">
      <protection hidden="1"/>
    </xf>
    <xf numFmtId="0" fontId="0" fillId="14" borderId="0" xfId="0" applyFill="1" applyBorder="1" applyProtection="1">
      <protection hidden="1"/>
    </xf>
    <xf numFmtId="0" fontId="0" fillId="14" borderId="42" xfId="0" applyFill="1" applyBorder="1" applyProtection="1">
      <protection hidden="1"/>
    </xf>
    <xf numFmtId="0" fontId="0" fillId="14" borderId="38" xfId="0" applyFill="1" applyBorder="1" applyProtection="1">
      <protection hidden="1"/>
    </xf>
    <xf numFmtId="2" fontId="0" fillId="14" borderId="38" xfId="0" applyNumberFormat="1" applyFill="1" applyBorder="1" applyProtection="1">
      <protection hidden="1"/>
    </xf>
    <xf numFmtId="0" fontId="0" fillId="14" borderId="36" xfId="0" applyFill="1" applyBorder="1" applyProtection="1">
      <protection hidden="1"/>
    </xf>
    <xf numFmtId="0" fontId="0" fillId="14" borderId="35" xfId="0" applyFill="1" applyBorder="1" applyProtection="1">
      <protection hidden="1"/>
    </xf>
    <xf numFmtId="2" fontId="0" fillId="14" borderId="37" xfId="0" applyNumberFormat="1" applyFill="1" applyBorder="1" applyProtection="1">
      <protection hidden="1"/>
    </xf>
    <xf numFmtId="0" fontId="0" fillId="14" borderId="32" xfId="0" applyFill="1" applyBorder="1" applyProtection="1">
      <protection hidden="1"/>
    </xf>
    <xf numFmtId="0" fontId="0" fillId="14" borderId="16" xfId="0" applyFill="1" applyBorder="1" applyProtection="1">
      <protection hidden="1"/>
    </xf>
    <xf numFmtId="2" fontId="0" fillId="14" borderId="12" xfId="0" applyNumberFormat="1" applyFill="1" applyBorder="1" applyProtection="1">
      <protection hidden="1"/>
    </xf>
    <xf numFmtId="0" fontId="0" fillId="16" borderId="11" xfId="0" applyFill="1" applyBorder="1" applyProtection="1">
      <protection hidden="1"/>
    </xf>
    <xf numFmtId="0" fontId="0" fillId="16" borderId="0" xfId="0" applyFill="1" applyBorder="1" applyProtection="1">
      <protection hidden="1"/>
    </xf>
    <xf numFmtId="0" fontId="0" fillId="16" borderId="42" xfId="0" applyFill="1" applyBorder="1" applyProtection="1">
      <protection hidden="1"/>
    </xf>
    <xf numFmtId="0" fontId="0" fillId="16" borderId="38" xfId="0" applyFill="1" applyBorder="1" applyProtection="1">
      <protection hidden="1"/>
    </xf>
    <xf numFmtId="2" fontId="0" fillId="16" borderId="38" xfId="0" applyNumberFormat="1" applyFill="1" applyBorder="1" applyProtection="1">
      <protection hidden="1"/>
    </xf>
    <xf numFmtId="0" fontId="0" fillId="16" borderId="16" xfId="0" applyFill="1" applyBorder="1" applyProtection="1">
      <protection hidden="1"/>
    </xf>
    <xf numFmtId="0" fontId="0" fillId="16" borderId="19" xfId="0" applyFill="1" applyBorder="1" applyProtection="1">
      <protection hidden="1"/>
    </xf>
    <xf numFmtId="0" fontId="0" fillId="16" borderId="22" xfId="0" applyFill="1" applyBorder="1" applyProtection="1">
      <protection hidden="1"/>
    </xf>
    <xf numFmtId="2" fontId="0" fillId="16" borderId="22" xfId="0" applyNumberFormat="1" applyFill="1" applyBorder="1" applyProtection="1">
      <protection hidden="1"/>
    </xf>
    <xf numFmtId="0" fontId="0" fillId="16" borderId="32" xfId="0" applyFill="1" applyBorder="1" applyProtection="1">
      <protection hidden="1"/>
    </xf>
    <xf numFmtId="0" fontId="0" fillId="16" borderId="36" xfId="0" applyFill="1" applyBorder="1" applyProtection="1">
      <protection hidden="1"/>
    </xf>
    <xf numFmtId="0" fontId="0" fillId="16" borderId="35" xfId="0" applyFill="1" applyBorder="1" applyProtection="1">
      <protection hidden="1"/>
    </xf>
    <xf numFmtId="2" fontId="0" fillId="16" borderId="37" xfId="0" applyNumberFormat="1" applyFill="1" applyBorder="1" applyProtection="1">
      <protection hidden="1"/>
    </xf>
    <xf numFmtId="0" fontId="0" fillId="16" borderId="4" xfId="0" applyFill="1" applyBorder="1" applyProtection="1">
      <protection hidden="1"/>
    </xf>
    <xf numFmtId="0" fontId="0" fillId="16" borderId="5" xfId="0" applyFill="1" applyBorder="1" applyProtection="1">
      <protection hidden="1"/>
    </xf>
    <xf numFmtId="0" fontId="0" fillId="16" borderId="17" xfId="0" applyFill="1" applyBorder="1" applyProtection="1">
      <protection hidden="1"/>
    </xf>
    <xf numFmtId="0" fontId="0" fillId="16" borderId="23" xfId="0" applyFill="1" applyBorder="1" applyProtection="1">
      <protection hidden="1"/>
    </xf>
    <xf numFmtId="2" fontId="0" fillId="16" borderId="13" xfId="0" applyNumberFormat="1" applyFill="1" applyBorder="1" applyProtection="1">
      <protection hidden="1"/>
    </xf>
    <xf numFmtId="0" fontId="0" fillId="0" borderId="0" xfId="0" applyBorder="1" applyProtection="1"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49" fontId="0" fillId="8" borderId="5" xfId="0" applyNumberFormat="1" applyFill="1" applyBorder="1" applyAlignment="1" applyProtection="1">
      <alignment horizontal="center" vertical="center"/>
      <protection locked="0"/>
    </xf>
    <xf numFmtId="49" fontId="0" fillId="9" borderId="1" xfId="0" applyNumberForma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 wrapText="1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0" fillId="14" borderId="1" xfId="0" applyFill="1" applyBorder="1" applyAlignment="1" applyProtection="1">
      <alignment horizontal="center" vertical="center" wrapText="1"/>
      <protection locked="0"/>
    </xf>
    <xf numFmtId="0" fontId="0" fillId="14" borderId="1" xfId="0" applyFill="1" applyBorder="1" applyAlignment="1" applyProtection="1">
      <alignment horizontal="center" vertical="center"/>
      <protection locked="0"/>
    </xf>
    <xf numFmtId="0" fontId="0" fillId="15" borderId="1" xfId="0" applyFill="1" applyBorder="1" applyAlignment="1" applyProtection="1">
      <alignment horizontal="center" vertical="center" wrapText="1"/>
      <protection locked="0"/>
    </xf>
    <xf numFmtId="0" fontId="0" fillId="15" borderId="1" xfId="0" applyFill="1" applyBorder="1" applyAlignment="1" applyProtection="1">
      <alignment horizontal="center" vertical="center"/>
      <protection locked="0"/>
    </xf>
    <xf numFmtId="0" fontId="0" fillId="16" borderId="1" xfId="0" applyFill="1" applyBorder="1" applyAlignment="1" applyProtection="1">
      <alignment horizontal="center" vertical="center" wrapText="1"/>
      <protection locked="0"/>
    </xf>
    <xf numFmtId="0" fontId="0" fillId="16" borderId="1" xfId="0" applyFill="1" applyBorder="1" applyAlignment="1" applyProtection="1">
      <alignment horizontal="center" vertical="center"/>
      <protection locked="0"/>
    </xf>
    <xf numFmtId="0" fontId="0" fillId="17" borderId="1" xfId="0" applyFill="1" applyBorder="1" applyAlignment="1" applyProtection="1">
      <alignment horizontal="center" vertical="center" wrapText="1"/>
      <protection locked="0"/>
    </xf>
    <xf numFmtId="0" fontId="0" fillId="1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18" borderId="1" xfId="0" applyFill="1" applyBorder="1" applyAlignment="1" applyProtection="1">
      <alignment horizontal="center" vertical="center" wrapText="1"/>
      <protection locked="0"/>
    </xf>
    <xf numFmtId="0" fontId="0" fillId="19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14" borderId="1" xfId="0" applyFill="1" applyBorder="1" applyAlignment="1" applyProtection="1">
      <alignment horizontal="left" vertical="center" wrapText="1"/>
      <protection locked="0"/>
    </xf>
    <xf numFmtId="0" fontId="0" fillId="15" borderId="1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wrapText="1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0" fontId="0" fillId="6" borderId="8" xfId="0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left" vertical="center"/>
      <protection locked="0"/>
    </xf>
    <xf numFmtId="0" fontId="0" fillId="7" borderId="7" xfId="0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16" xfId="0" applyFill="1" applyBorder="1" applyAlignment="1" applyProtection="1">
      <alignment horizontal="left"/>
      <protection hidden="1"/>
    </xf>
    <xf numFmtId="0" fontId="0" fillId="4" borderId="11" xfId="0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16" xfId="0" applyFill="1" applyBorder="1" applyAlignment="1" applyProtection="1">
      <alignment horizontal="left"/>
      <protection hidden="1"/>
    </xf>
    <xf numFmtId="0" fontId="0" fillId="5" borderId="2" xfId="0" applyFill="1" applyBorder="1" applyAlignment="1" applyProtection="1">
      <alignment horizontal="left"/>
      <protection hidden="1"/>
    </xf>
    <xf numFmtId="0" fontId="0" fillId="5" borderId="3" xfId="0" applyFill="1" applyBorder="1" applyAlignment="1" applyProtection="1">
      <alignment horizontal="left"/>
      <protection hidden="1"/>
    </xf>
    <xf numFmtId="0" fontId="0" fillId="5" borderId="18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12" borderId="29" xfId="0" applyFill="1" applyBorder="1" applyAlignment="1" applyProtection="1">
      <alignment horizontal="left"/>
      <protection hidden="1"/>
    </xf>
    <xf numFmtId="0" fontId="0" fillId="12" borderId="24" xfId="0" applyFill="1" applyBorder="1" applyAlignment="1" applyProtection="1">
      <alignment horizontal="left"/>
      <protection hidden="1"/>
    </xf>
    <xf numFmtId="0" fontId="0" fillId="4" borderId="29" xfId="0" applyFill="1" applyBorder="1" applyAlignment="1" applyProtection="1">
      <alignment horizontal="left"/>
      <protection hidden="1"/>
    </xf>
    <xf numFmtId="0" fontId="0" fillId="4" borderId="24" xfId="0" applyFill="1" applyBorder="1" applyAlignment="1" applyProtection="1">
      <alignment horizontal="left"/>
      <protection hidden="1"/>
    </xf>
    <xf numFmtId="0" fontId="0" fillId="5" borderId="29" xfId="0" applyFill="1" applyBorder="1" applyAlignment="1" applyProtection="1">
      <alignment horizontal="left"/>
      <protection hidden="1"/>
    </xf>
    <xf numFmtId="0" fontId="0" fillId="5" borderId="24" xfId="0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3" sqref="G13"/>
    </sheetView>
  </sheetViews>
  <sheetFormatPr defaultColWidth="8.796875" defaultRowHeight="13.8" x14ac:dyDescent="0.25"/>
  <cols>
    <col min="1" max="1" width="8.8984375" style="3"/>
    <col min="2" max="5" width="13.296875" style="1" customWidth="1"/>
    <col min="6" max="6" width="12.59765625" style="2" customWidth="1"/>
    <col min="7" max="7" width="13.296875" style="2" customWidth="1"/>
    <col min="8" max="10" width="15.3984375" style="1" customWidth="1"/>
    <col min="11" max="11" width="35.3984375" style="1" customWidth="1"/>
    <col min="12" max="16" width="33.296875" style="1" customWidth="1"/>
    <col min="17" max="17" width="39.8984375" style="1" customWidth="1"/>
    <col min="18" max="19" width="33.296875" style="1" customWidth="1"/>
    <col min="20" max="20" width="35.8984375" style="1" customWidth="1"/>
    <col min="21" max="22" width="33.296875" style="1" customWidth="1"/>
    <col min="23" max="23" width="36.296875" style="1" customWidth="1"/>
    <col min="24" max="25" width="33.296875" style="1" customWidth="1"/>
    <col min="26" max="26" width="28.09765625" style="1" customWidth="1"/>
    <col min="27" max="28" width="33.296875" style="1" customWidth="1"/>
    <col min="29" max="29" width="31.3984375" style="1" customWidth="1"/>
    <col min="30" max="31" width="33.296875" style="1" customWidth="1"/>
    <col min="32" max="32" width="32.3984375" style="1" customWidth="1"/>
    <col min="33" max="34" width="33.296875" style="1" customWidth="1"/>
    <col min="35" max="35" width="28.19921875" style="1" customWidth="1"/>
    <col min="36" max="37" width="33.296875" style="1" customWidth="1"/>
    <col min="38" max="38" width="28.796875" style="1" customWidth="1"/>
    <col min="39" max="40" width="33.296875" style="1" customWidth="1"/>
    <col min="41" max="41" width="28.296875" style="1" customWidth="1"/>
    <col min="42" max="43" width="33.296875" style="1" customWidth="1"/>
    <col min="44" max="44" width="28.69921875" style="1" customWidth="1"/>
    <col min="45" max="46" width="33.296875" style="1" customWidth="1"/>
    <col min="47" max="47" width="14.19921875" style="1" customWidth="1"/>
    <col min="48" max="48" width="25.19921875" style="1" customWidth="1"/>
    <col min="49" max="49" width="33.296875" style="1" customWidth="1"/>
    <col min="50" max="50" width="27" style="1" customWidth="1"/>
    <col min="51" max="51" width="33.296875" style="1" customWidth="1"/>
    <col min="52" max="52" width="14.19921875" style="1" customWidth="1"/>
    <col min="53" max="53" width="25.09765625" style="1" customWidth="1"/>
    <col min="54" max="54" width="33.296875" style="1" customWidth="1"/>
    <col min="55" max="55" width="26.69921875" style="1" customWidth="1"/>
    <col min="56" max="56" width="33.296875" style="1" customWidth="1"/>
    <col min="57" max="58" width="14.19921875" style="1" customWidth="1"/>
    <col min="59" max="59" width="24.3984375" style="1" customWidth="1"/>
    <col min="60" max="60" width="17.796875" style="1" customWidth="1"/>
    <col min="61" max="62" width="14.19921875" style="1" customWidth="1"/>
    <col min="63" max="63" width="24.3984375" style="1" customWidth="1"/>
    <col min="64" max="64" width="17.796875" style="1" customWidth="1"/>
    <col min="65" max="66" width="14.19921875" style="1" customWidth="1"/>
    <col min="67" max="67" width="24.3984375" style="1" customWidth="1"/>
    <col min="68" max="68" width="17.796875" style="1" customWidth="1"/>
    <col min="69" max="70" width="14.19921875" style="1" customWidth="1"/>
    <col min="71" max="71" width="24.3984375" style="1" customWidth="1"/>
    <col min="72" max="72" width="17.796875" style="1" customWidth="1"/>
    <col min="73" max="74" width="14.19921875" style="1" customWidth="1"/>
    <col min="75" max="75" width="24.3984375" style="1" customWidth="1"/>
    <col min="76" max="76" width="17.796875" style="1" customWidth="1"/>
    <col min="77" max="78" width="14.19921875" style="1" customWidth="1"/>
    <col min="79" max="79" width="24.3984375" style="1" customWidth="1"/>
    <col min="80" max="80" width="17.796875" style="4" customWidth="1"/>
    <col min="81" max="81" width="9" style="1" customWidth="1"/>
    <col min="82" max="16384" width="8.796875" style="1"/>
  </cols>
  <sheetData>
    <row r="1" spans="1:81" s="234" customFormat="1" ht="14.4" thickBot="1" x14ac:dyDescent="0.3">
      <c r="A1" s="262" t="s">
        <v>0</v>
      </c>
      <c r="B1" s="264" t="s">
        <v>20</v>
      </c>
      <c r="C1" s="265"/>
      <c r="D1" s="265"/>
      <c r="E1" s="265"/>
      <c r="F1" s="265"/>
      <c r="G1" s="266"/>
      <c r="H1" s="282" t="s">
        <v>9</v>
      </c>
      <c r="I1" s="283"/>
      <c r="J1" s="284"/>
      <c r="K1" s="279" t="s">
        <v>12</v>
      </c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1"/>
      <c r="AI1" s="270" t="s">
        <v>21</v>
      </c>
      <c r="AJ1" s="271"/>
      <c r="AK1" s="271"/>
      <c r="AL1" s="271"/>
      <c r="AM1" s="271"/>
      <c r="AN1" s="272"/>
      <c r="AO1" s="273" t="s">
        <v>24</v>
      </c>
      <c r="AP1" s="274"/>
      <c r="AQ1" s="274"/>
      <c r="AR1" s="274"/>
      <c r="AS1" s="274"/>
      <c r="AT1" s="275"/>
      <c r="AU1" s="276" t="s">
        <v>25</v>
      </c>
      <c r="AV1" s="277"/>
      <c r="AW1" s="277"/>
      <c r="AX1" s="277"/>
      <c r="AY1" s="278"/>
      <c r="AZ1" s="264" t="s">
        <v>31</v>
      </c>
      <c r="BA1" s="265"/>
      <c r="BB1" s="265"/>
      <c r="BC1" s="265"/>
      <c r="BD1" s="266"/>
      <c r="BE1" s="267" t="s">
        <v>89</v>
      </c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8"/>
      <c r="BX1" s="268"/>
      <c r="BY1" s="268"/>
      <c r="BZ1" s="268"/>
      <c r="CA1" s="268"/>
      <c r="CB1" s="269"/>
      <c r="CC1" s="1"/>
    </row>
    <row r="2" spans="1:81" s="234" customFormat="1" ht="66" customHeight="1" thickBot="1" x14ac:dyDescent="0.3">
      <c r="A2" s="263"/>
      <c r="B2" s="235" t="s">
        <v>88</v>
      </c>
      <c r="C2" s="236" t="s">
        <v>1</v>
      </c>
      <c r="D2" s="237" t="s">
        <v>2</v>
      </c>
      <c r="E2" s="236" t="s">
        <v>3</v>
      </c>
      <c r="F2" s="238" t="s">
        <v>4</v>
      </c>
      <c r="G2" s="239" t="s">
        <v>5</v>
      </c>
      <c r="H2" s="240" t="s">
        <v>6</v>
      </c>
      <c r="I2" s="241" t="s">
        <v>7</v>
      </c>
      <c r="J2" s="240" t="s">
        <v>8</v>
      </c>
      <c r="K2" s="242" t="s">
        <v>13</v>
      </c>
      <c r="L2" s="243" t="s">
        <v>10</v>
      </c>
      <c r="M2" s="243" t="s">
        <v>11</v>
      </c>
      <c r="N2" s="244" t="s">
        <v>14</v>
      </c>
      <c r="O2" s="245" t="s">
        <v>10</v>
      </c>
      <c r="P2" s="245" t="s">
        <v>11</v>
      </c>
      <c r="Q2" s="242" t="s">
        <v>15</v>
      </c>
      <c r="R2" s="243" t="s">
        <v>10</v>
      </c>
      <c r="S2" s="243" t="s">
        <v>11</v>
      </c>
      <c r="T2" s="244" t="s">
        <v>16</v>
      </c>
      <c r="U2" s="245" t="s">
        <v>10</v>
      </c>
      <c r="V2" s="245" t="s">
        <v>11</v>
      </c>
      <c r="W2" s="242" t="s">
        <v>17</v>
      </c>
      <c r="X2" s="243" t="s">
        <v>10</v>
      </c>
      <c r="Y2" s="243" t="s">
        <v>11</v>
      </c>
      <c r="Z2" s="244" t="s">
        <v>87</v>
      </c>
      <c r="AA2" s="245" t="s">
        <v>10</v>
      </c>
      <c r="AB2" s="245" t="s">
        <v>11</v>
      </c>
      <c r="AC2" s="242" t="s">
        <v>18</v>
      </c>
      <c r="AD2" s="243" t="s">
        <v>10</v>
      </c>
      <c r="AE2" s="243" t="s">
        <v>11</v>
      </c>
      <c r="AF2" s="244" t="s">
        <v>19</v>
      </c>
      <c r="AG2" s="245" t="s">
        <v>10</v>
      </c>
      <c r="AH2" s="245" t="s">
        <v>11</v>
      </c>
      <c r="AI2" s="246" t="s">
        <v>22</v>
      </c>
      <c r="AJ2" s="247" t="s">
        <v>10</v>
      </c>
      <c r="AK2" s="247" t="s">
        <v>11</v>
      </c>
      <c r="AL2" s="248" t="s">
        <v>23</v>
      </c>
      <c r="AM2" s="249" t="s">
        <v>10</v>
      </c>
      <c r="AN2" s="249" t="s">
        <v>11</v>
      </c>
      <c r="AO2" s="250" t="s">
        <v>22</v>
      </c>
      <c r="AP2" s="251" t="s">
        <v>10</v>
      </c>
      <c r="AQ2" s="251" t="s">
        <v>11</v>
      </c>
      <c r="AR2" s="252" t="s">
        <v>23</v>
      </c>
      <c r="AS2" s="253" t="s">
        <v>10</v>
      </c>
      <c r="AT2" s="253" t="s">
        <v>11</v>
      </c>
      <c r="AU2" s="254" t="s">
        <v>26</v>
      </c>
      <c r="AV2" s="255" t="s">
        <v>27</v>
      </c>
      <c r="AW2" s="255" t="s">
        <v>28</v>
      </c>
      <c r="AX2" s="256" t="s">
        <v>29</v>
      </c>
      <c r="AY2" s="256" t="s">
        <v>30</v>
      </c>
      <c r="AZ2" s="257" t="s">
        <v>26</v>
      </c>
      <c r="BA2" s="258" t="s">
        <v>27</v>
      </c>
      <c r="BB2" s="258" t="s">
        <v>28</v>
      </c>
      <c r="BC2" s="259" t="s">
        <v>29</v>
      </c>
      <c r="BD2" s="259" t="s">
        <v>30</v>
      </c>
      <c r="BE2" s="246" t="s">
        <v>35</v>
      </c>
      <c r="BF2" s="246" t="s">
        <v>34</v>
      </c>
      <c r="BG2" s="260" t="s">
        <v>77</v>
      </c>
      <c r="BH2" s="246" t="s">
        <v>32</v>
      </c>
      <c r="BI2" s="248" t="s">
        <v>36</v>
      </c>
      <c r="BJ2" s="248" t="s">
        <v>34</v>
      </c>
      <c r="BK2" s="261" t="s">
        <v>78</v>
      </c>
      <c r="BL2" s="248" t="s">
        <v>32</v>
      </c>
      <c r="BM2" s="246" t="s">
        <v>37</v>
      </c>
      <c r="BN2" s="246" t="s">
        <v>34</v>
      </c>
      <c r="BO2" s="260" t="s">
        <v>33</v>
      </c>
      <c r="BP2" s="246" t="s">
        <v>32</v>
      </c>
      <c r="BQ2" s="248" t="s">
        <v>38</v>
      </c>
      <c r="BR2" s="248" t="s">
        <v>34</v>
      </c>
      <c r="BS2" s="261" t="s">
        <v>33</v>
      </c>
      <c r="BT2" s="248" t="s">
        <v>32</v>
      </c>
      <c r="BU2" s="246" t="s">
        <v>39</v>
      </c>
      <c r="BV2" s="246" t="s">
        <v>34</v>
      </c>
      <c r="BW2" s="260" t="s">
        <v>33</v>
      </c>
      <c r="BX2" s="246" t="s">
        <v>32</v>
      </c>
      <c r="BY2" s="248" t="s">
        <v>40</v>
      </c>
      <c r="BZ2" s="248" t="s">
        <v>34</v>
      </c>
      <c r="CA2" s="261" t="s">
        <v>33</v>
      </c>
      <c r="CB2" s="248" t="s">
        <v>32</v>
      </c>
      <c r="CC2" s="1"/>
    </row>
  </sheetData>
  <mergeCells count="9">
    <mergeCell ref="A1:A2"/>
    <mergeCell ref="B1:G1"/>
    <mergeCell ref="BE1:CB1"/>
    <mergeCell ref="AI1:AN1"/>
    <mergeCell ref="AO1:AT1"/>
    <mergeCell ref="AU1:AY1"/>
    <mergeCell ref="AZ1:BD1"/>
    <mergeCell ref="K1:AH1"/>
    <mergeCell ref="H1:J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7" sqref="A1:XFD1048576"/>
    </sheetView>
  </sheetViews>
  <sheetFormatPr defaultColWidth="8.796875" defaultRowHeight="13.8" x14ac:dyDescent="0.25"/>
  <cols>
    <col min="1" max="1" width="9" style="3" customWidth="1"/>
    <col min="2" max="8" width="25" style="1" customWidth="1"/>
    <col min="9" max="9" width="25.09765625" style="1" customWidth="1"/>
    <col min="10" max="14" width="25" style="1" customWidth="1"/>
    <col min="15" max="15" width="25" style="4" customWidth="1"/>
    <col min="16" max="16384" width="8.796875" style="1"/>
  </cols>
  <sheetData>
    <row r="1" spans="1:15" ht="14.4" thickBot="1" x14ac:dyDescent="0.3">
      <c r="A1" s="262" t="s">
        <v>0</v>
      </c>
      <c r="B1" s="285" t="s">
        <v>41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/>
    </row>
    <row r="2" spans="1:15" ht="66" customHeight="1" thickBot="1" x14ac:dyDescent="0.3">
      <c r="A2" s="263"/>
      <c r="B2" s="243" t="s">
        <v>10</v>
      </c>
      <c r="C2" s="243" t="s">
        <v>11</v>
      </c>
      <c r="D2" s="245" t="s">
        <v>10</v>
      </c>
      <c r="E2" s="245" t="s">
        <v>11</v>
      </c>
      <c r="F2" s="243" t="s">
        <v>10</v>
      </c>
      <c r="G2" s="243" t="s">
        <v>11</v>
      </c>
      <c r="H2" s="245" t="s">
        <v>10</v>
      </c>
      <c r="I2" s="245" t="s">
        <v>11</v>
      </c>
      <c r="J2" s="243" t="s">
        <v>10</v>
      </c>
      <c r="K2" s="243" t="s">
        <v>11</v>
      </c>
      <c r="L2" s="245" t="s">
        <v>10</v>
      </c>
      <c r="M2" s="245" t="s">
        <v>11</v>
      </c>
      <c r="N2" s="243" t="s">
        <v>10</v>
      </c>
      <c r="O2" s="243" t="s">
        <v>11</v>
      </c>
    </row>
  </sheetData>
  <mergeCells count="2">
    <mergeCell ref="B1:O1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58" workbookViewId="0">
      <selection activeCell="N65" sqref="N65"/>
    </sheetView>
  </sheetViews>
  <sheetFormatPr defaultColWidth="8.796875" defaultRowHeight="13.8" x14ac:dyDescent="0.25"/>
  <cols>
    <col min="1" max="2" width="8.796875" style="7"/>
    <col min="3" max="3" width="9.3984375" style="7" bestFit="1" customWidth="1"/>
    <col min="4" max="4" width="18.19921875" style="7" customWidth="1"/>
    <col min="5" max="5" width="17.796875" style="7" customWidth="1"/>
    <col min="6" max="6" width="9" style="7" customWidth="1"/>
    <col min="7" max="7" width="8.796875" style="7"/>
    <col min="8" max="8" width="18.796875" style="7" customWidth="1"/>
    <col min="9" max="9" width="17.296875" style="7" customWidth="1"/>
    <col min="10" max="10" width="8.796875" style="7"/>
    <col min="11" max="11" width="11.3984375" style="7" bestFit="1" customWidth="1"/>
    <col min="12" max="16384" width="8.796875" style="7"/>
  </cols>
  <sheetData>
    <row r="1" spans="1:8" ht="14.4" thickBot="1" x14ac:dyDescent="0.3">
      <c r="A1" s="297" t="s">
        <v>44</v>
      </c>
      <c r="B1" s="298"/>
      <c r="C1" s="298"/>
      <c r="D1" s="298"/>
      <c r="E1" s="5"/>
      <c r="F1" s="5">
        <f>COUNT('ส่วนที่ 1'!A:A)</f>
        <v>0</v>
      </c>
      <c r="G1" s="6" t="s">
        <v>45</v>
      </c>
    </row>
    <row r="2" spans="1:8" ht="14.4" thickBot="1" x14ac:dyDescent="0.3"/>
    <row r="3" spans="1:8" x14ac:dyDescent="0.25">
      <c r="A3" s="294" t="s">
        <v>46</v>
      </c>
      <c r="B3" s="295"/>
      <c r="C3" s="295"/>
      <c r="D3" s="296"/>
      <c r="E3" s="8" t="s">
        <v>6</v>
      </c>
      <c r="F3" s="9" t="e">
        <f>SUM('ส่วนที่ 1'!H:H)/F1</f>
        <v>#DIV/0!</v>
      </c>
      <c r="G3" s="10" t="s">
        <v>43</v>
      </c>
    </row>
    <row r="4" spans="1:8" x14ac:dyDescent="0.25">
      <c r="A4" s="11"/>
      <c r="B4" s="12"/>
      <c r="C4" s="12"/>
      <c r="D4" s="13"/>
      <c r="E4" s="14" t="s">
        <v>7</v>
      </c>
      <c r="F4" s="15" t="e">
        <f>SUM('ส่วนที่ 1'!I:I)/F1</f>
        <v>#DIV/0!</v>
      </c>
      <c r="G4" s="16" t="s">
        <v>43</v>
      </c>
      <c r="H4" s="17"/>
    </row>
    <row r="5" spans="1:8" ht="14.4" thickBot="1" x14ac:dyDescent="0.3">
      <c r="A5" s="18"/>
      <c r="B5" s="19"/>
      <c r="C5" s="19"/>
      <c r="D5" s="20"/>
      <c r="E5" s="21" t="s">
        <v>42</v>
      </c>
      <c r="F5" s="22" t="e">
        <f>SUM('ส่วนที่ 1'!J:J)/F1</f>
        <v>#DIV/0!</v>
      </c>
      <c r="G5" s="23" t="s">
        <v>43</v>
      </c>
    </row>
    <row r="6" spans="1:8" ht="14.4" thickBot="1" x14ac:dyDescent="0.3"/>
    <row r="7" spans="1:8" x14ac:dyDescent="0.25">
      <c r="A7" s="299" t="s">
        <v>47</v>
      </c>
      <c r="B7" s="300"/>
      <c r="C7" s="300"/>
      <c r="D7" s="300"/>
      <c r="E7" s="24"/>
      <c r="F7" s="25" t="s">
        <v>64</v>
      </c>
      <c r="G7" s="26" t="s">
        <v>65</v>
      </c>
    </row>
    <row r="8" spans="1:8" x14ac:dyDescent="0.25">
      <c r="A8" s="27" t="s">
        <v>48</v>
      </c>
      <c r="B8" s="28"/>
      <c r="C8" s="28"/>
      <c r="D8" s="29"/>
      <c r="E8" s="30" t="s">
        <v>66</v>
      </c>
      <c r="F8" s="31">
        <f>COUNTIF('ส่วนที่ 1'!K:K,"1")</f>
        <v>0</v>
      </c>
      <c r="G8" s="32" t="e">
        <f>(F8*100)/F1</f>
        <v>#DIV/0!</v>
      </c>
    </row>
    <row r="9" spans="1:8" x14ac:dyDescent="0.25">
      <c r="A9" s="33"/>
      <c r="B9" s="34"/>
      <c r="C9" s="34"/>
      <c r="D9" s="35"/>
      <c r="E9" s="36" t="s">
        <v>67</v>
      </c>
      <c r="F9" s="37">
        <f>COUNTIF('ส่วนที่ 1'!K:K,"2")</f>
        <v>0</v>
      </c>
      <c r="G9" s="38" t="e">
        <f>(F9*100)/F1</f>
        <v>#DIV/0!</v>
      </c>
      <c r="H9" s="39"/>
    </row>
    <row r="10" spans="1:8" x14ac:dyDescent="0.25">
      <c r="A10" s="40" t="s">
        <v>49</v>
      </c>
      <c r="B10" s="41"/>
      <c r="C10" s="41"/>
      <c r="D10" s="42"/>
      <c r="E10" s="42" t="s">
        <v>66</v>
      </c>
      <c r="F10" s="43">
        <f>COUNTIF('ส่วนที่ 1'!N:N,"1")</f>
        <v>0</v>
      </c>
      <c r="G10" s="44" t="e">
        <f>(F10*100)/F1</f>
        <v>#DIV/0!</v>
      </c>
      <c r="H10" s="39"/>
    </row>
    <row r="11" spans="1:8" x14ac:dyDescent="0.25">
      <c r="A11" s="45"/>
      <c r="B11" s="46"/>
      <c r="C11" s="46"/>
      <c r="D11" s="47"/>
      <c r="E11" s="48" t="s">
        <v>67</v>
      </c>
      <c r="F11" s="49">
        <f>COUNTIF('ส่วนที่ 1'!N:N,"2")</f>
        <v>0</v>
      </c>
      <c r="G11" s="50" t="e">
        <f>(F11*100)/F1</f>
        <v>#DIV/0!</v>
      </c>
    </row>
    <row r="12" spans="1:8" x14ac:dyDescent="0.25">
      <c r="A12" s="51" t="s">
        <v>50</v>
      </c>
      <c r="B12" s="52"/>
      <c r="C12" s="52"/>
      <c r="D12" s="53"/>
      <c r="E12" s="53" t="s">
        <v>66</v>
      </c>
      <c r="F12" s="54">
        <f>COUNTIF('ส่วนที่ 1'!Q:Q,"1")</f>
        <v>0</v>
      </c>
      <c r="G12" s="55" t="e">
        <f>(F12*100)/F1</f>
        <v>#DIV/0!</v>
      </c>
    </row>
    <row r="13" spans="1:8" x14ac:dyDescent="0.25">
      <c r="A13" s="56"/>
      <c r="B13" s="57"/>
      <c r="C13" s="57"/>
      <c r="D13" s="58"/>
      <c r="E13" s="59" t="s">
        <v>67</v>
      </c>
      <c r="F13" s="54">
        <f>COUNTIF('ส่วนที่ 1'!Q:Q,"2")</f>
        <v>0</v>
      </c>
      <c r="G13" s="55" t="e">
        <f>(F13*100)/F1</f>
        <v>#DIV/0!</v>
      </c>
    </row>
    <row r="14" spans="1:8" x14ac:dyDescent="0.25">
      <c r="A14" s="11" t="s">
        <v>51</v>
      </c>
      <c r="B14" s="12"/>
      <c r="C14" s="12"/>
      <c r="D14" s="13"/>
      <c r="E14" s="13" t="s">
        <v>66</v>
      </c>
      <c r="F14" s="60">
        <f>COUNTIF('ส่วนที่ 1'!T:T,"1")</f>
        <v>0</v>
      </c>
      <c r="G14" s="61" t="e">
        <f>(F14*100)/F1</f>
        <v>#DIV/0!</v>
      </c>
    </row>
    <row r="15" spans="1:8" x14ac:dyDescent="0.25">
      <c r="A15" s="62"/>
      <c r="B15" s="63"/>
      <c r="C15" s="63"/>
      <c r="D15" s="64"/>
      <c r="E15" s="65" t="s">
        <v>67</v>
      </c>
      <c r="F15" s="66">
        <f>COUNTIF('ส่วนที่ 1'!T:T,"2")</f>
        <v>0</v>
      </c>
      <c r="G15" s="67" t="e">
        <f>(F15*100)/F1</f>
        <v>#DIV/0!</v>
      </c>
    </row>
    <row r="16" spans="1:8" x14ac:dyDescent="0.25">
      <c r="A16" s="68" t="s">
        <v>52</v>
      </c>
      <c r="B16" s="69"/>
      <c r="C16" s="69"/>
      <c r="D16" s="70"/>
      <c r="E16" s="70" t="s">
        <v>66</v>
      </c>
      <c r="F16" s="71">
        <f>COUNTIF('ส่วนที่ 1'!W:W,"1")</f>
        <v>0</v>
      </c>
      <c r="G16" s="72" t="e">
        <f>(F16*100)/F1</f>
        <v>#DIV/0!</v>
      </c>
    </row>
    <row r="17" spans="1:7" x14ac:dyDescent="0.25">
      <c r="A17" s="73"/>
      <c r="B17" s="74"/>
      <c r="C17" s="74"/>
      <c r="D17" s="75"/>
      <c r="E17" s="76" t="s">
        <v>67</v>
      </c>
      <c r="F17" s="77">
        <f>COUNTIF('ส่วนที่ 1'!W:W,"2")</f>
        <v>0</v>
      </c>
      <c r="G17" s="78" t="e">
        <f>(F17*100)/F1</f>
        <v>#DIV/0!</v>
      </c>
    </row>
    <row r="18" spans="1:7" x14ac:dyDescent="0.25">
      <c r="A18" s="79" t="s">
        <v>53</v>
      </c>
      <c r="B18" s="80"/>
      <c r="C18" s="80"/>
      <c r="D18" s="81"/>
      <c r="E18" s="81" t="s">
        <v>66</v>
      </c>
      <c r="F18" s="82">
        <f>COUNTIF('ส่วนที่ 1'!Z:Z,"1")</f>
        <v>0</v>
      </c>
      <c r="G18" s="83" t="e">
        <f>(F18*100)/F1</f>
        <v>#DIV/0!</v>
      </c>
    </row>
    <row r="19" spans="1:7" x14ac:dyDescent="0.25">
      <c r="A19" s="84"/>
      <c r="B19" s="85"/>
      <c r="C19" s="85"/>
      <c r="D19" s="86"/>
      <c r="E19" s="87" t="s">
        <v>67</v>
      </c>
      <c r="F19" s="82">
        <f>COUNTIF('ส่วนที่ 1'!Z:Z,"2")</f>
        <v>0</v>
      </c>
      <c r="G19" s="88" t="e">
        <f>(F19*100)/F1</f>
        <v>#DIV/0!</v>
      </c>
    </row>
    <row r="20" spans="1:7" x14ac:dyDescent="0.25">
      <c r="A20" s="89" t="s">
        <v>54</v>
      </c>
      <c r="B20" s="90"/>
      <c r="C20" s="90"/>
      <c r="D20" s="91"/>
      <c r="E20" s="91" t="s">
        <v>66</v>
      </c>
      <c r="F20" s="92">
        <f>COUNTIF('ส่วนที่ 1'!AC:AC,"1")</f>
        <v>0</v>
      </c>
      <c r="G20" s="93" t="e">
        <f>(F20*100)/F1</f>
        <v>#DIV/0!</v>
      </c>
    </row>
    <row r="21" spans="1:7" x14ac:dyDescent="0.25">
      <c r="A21" s="94"/>
      <c r="B21" s="95"/>
      <c r="C21" s="95"/>
      <c r="D21" s="96"/>
      <c r="E21" s="97" t="s">
        <v>67</v>
      </c>
      <c r="F21" s="92">
        <f>COUNTIF('ส่วนที่ 1'!AC:AC,"2")</f>
        <v>0</v>
      </c>
      <c r="G21" s="93" t="e">
        <f>(F21*100)/F1</f>
        <v>#DIV/0!</v>
      </c>
    </row>
    <row r="22" spans="1:7" x14ac:dyDescent="0.25">
      <c r="A22" s="98" t="s">
        <v>55</v>
      </c>
      <c r="B22" s="99"/>
      <c r="C22" s="99"/>
      <c r="D22" s="100"/>
      <c r="E22" s="101" t="s">
        <v>66</v>
      </c>
      <c r="F22" s="102">
        <f>COUNTIF('ส่วนที่ 1'!AF:AF,"1")</f>
        <v>0</v>
      </c>
      <c r="G22" s="103" t="e">
        <f>(F22*100)/F1</f>
        <v>#DIV/0!</v>
      </c>
    </row>
    <row r="23" spans="1:7" ht="14.4" thickBot="1" x14ac:dyDescent="0.3">
      <c r="A23" s="104"/>
      <c r="B23" s="105"/>
      <c r="C23" s="105"/>
      <c r="D23" s="106"/>
      <c r="E23" s="106" t="s">
        <v>67</v>
      </c>
      <c r="F23" s="107">
        <f>COUNTIF('ส่วนที่ 1'!AF:AF,"2")</f>
        <v>0</v>
      </c>
      <c r="G23" s="108" t="e">
        <f>(F23*100)/F1</f>
        <v>#DIV/0!</v>
      </c>
    </row>
    <row r="24" spans="1:7" ht="14.4" thickBot="1" x14ac:dyDescent="0.3"/>
    <row r="25" spans="1:7" x14ac:dyDescent="0.25">
      <c r="A25" s="301" t="s">
        <v>21</v>
      </c>
      <c r="B25" s="302"/>
      <c r="C25" s="302"/>
      <c r="D25" s="302"/>
      <c r="E25" s="109"/>
      <c r="F25" s="110" t="s">
        <v>64</v>
      </c>
      <c r="G25" s="111" t="s">
        <v>65</v>
      </c>
    </row>
    <row r="26" spans="1:7" x14ac:dyDescent="0.25">
      <c r="A26" s="27" t="s">
        <v>6</v>
      </c>
      <c r="B26" s="28"/>
      <c r="C26" s="28"/>
      <c r="D26" s="29"/>
      <c r="E26" s="36" t="s">
        <v>66</v>
      </c>
      <c r="F26" s="36">
        <f>COUNTIF('ส่วนที่ 1'!AI:AI,"1")</f>
        <v>0</v>
      </c>
      <c r="G26" s="112" t="e">
        <f>(F26*100)/F1</f>
        <v>#DIV/0!</v>
      </c>
    </row>
    <row r="27" spans="1:7" x14ac:dyDescent="0.25">
      <c r="A27" s="33"/>
      <c r="B27" s="34"/>
      <c r="C27" s="34"/>
      <c r="D27" s="35"/>
      <c r="E27" s="35" t="s">
        <v>67</v>
      </c>
      <c r="F27" s="113">
        <f>COUNTIF('ส่วนที่ 1'!AI:AI,"2")</f>
        <v>0</v>
      </c>
      <c r="G27" s="114" t="e">
        <f>(F27*100)/F1</f>
        <v>#DIV/0!</v>
      </c>
    </row>
    <row r="28" spans="1:7" x14ac:dyDescent="0.25">
      <c r="A28" s="40" t="s">
        <v>7</v>
      </c>
      <c r="B28" s="41"/>
      <c r="C28" s="41"/>
      <c r="D28" s="42"/>
      <c r="E28" s="48" t="s">
        <v>66</v>
      </c>
      <c r="F28" s="48">
        <f>COUNTIF('ส่วนที่ 1'!AL:AL,"1")</f>
        <v>0</v>
      </c>
      <c r="G28" s="115" t="e">
        <f>(F28*100)/F1</f>
        <v>#DIV/0!</v>
      </c>
    </row>
    <row r="29" spans="1:7" ht="14.4" thickBot="1" x14ac:dyDescent="0.3">
      <c r="A29" s="116"/>
      <c r="B29" s="117"/>
      <c r="C29" s="117"/>
      <c r="D29" s="118"/>
      <c r="E29" s="118" t="s">
        <v>67</v>
      </c>
      <c r="F29" s="119">
        <f>COUNTIF('ส่วนที่ 1'!AL:AL,"2")</f>
        <v>0</v>
      </c>
      <c r="G29" s="120" t="e">
        <f>(F29*100)/F1</f>
        <v>#DIV/0!</v>
      </c>
    </row>
    <row r="30" spans="1:7" ht="14.4" thickBot="1" x14ac:dyDescent="0.3"/>
    <row r="31" spans="1:7" x14ac:dyDescent="0.25">
      <c r="A31" s="301" t="s">
        <v>24</v>
      </c>
      <c r="B31" s="302"/>
      <c r="C31" s="302"/>
      <c r="D31" s="302"/>
      <c r="E31" s="109"/>
      <c r="F31" s="109" t="s">
        <v>64</v>
      </c>
      <c r="G31" s="111" t="s">
        <v>65</v>
      </c>
    </row>
    <row r="32" spans="1:7" x14ac:dyDescent="0.25">
      <c r="A32" s="27" t="s">
        <v>6</v>
      </c>
      <c r="B32" s="28"/>
      <c r="C32" s="28"/>
      <c r="D32" s="29"/>
      <c r="E32" s="36" t="s">
        <v>66</v>
      </c>
      <c r="F32" s="121">
        <f>COUNTIF('ส่วนที่ 1'!AO:AO,"1")</f>
        <v>0</v>
      </c>
      <c r="G32" s="112" t="e">
        <f>(F32*100)/F1</f>
        <v>#DIV/0!</v>
      </c>
    </row>
    <row r="33" spans="1:7" x14ac:dyDescent="0.25">
      <c r="A33" s="33"/>
      <c r="B33" s="34"/>
      <c r="C33" s="34"/>
      <c r="D33" s="35"/>
      <c r="E33" s="30" t="s">
        <v>67</v>
      </c>
      <c r="F33" s="30">
        <f>COUNTIF('ส่วนที่ 1'!AO:AO,"2")</f>
        <v>0</v>
      </c>
      <c r="G33" s="32" t="e">
        <f>(F33*100)/F1</f>
        <v>#DIV/0!</v>
      </c>
    </row>
    <row r="34" spans="1:7" x14ac:dyDescent="0.25">
      <c r="A34" s="40" t="s">
        <v>7</v>
      </c>
      <c r="B34" s="41"/>
      <c r="C34" s="41"/>
      <c r="D34" s="42"/>
      <c r="E34" s="48" t="s">
        <v>66</v>
      </c>
      <c r="F34" s="122">
        <f>COUNTIF('ส่วนที่ 1'!AR:AR,"1")</f>
        <v>0</v>
      </c>
      <c r="G34" s="123" t="e">
        <f>(F34*100)/F1</f>
        <v>#DIV/0!</v>
      </c>
    </row>
    <row r="35" spans="1:7" ht="14.4" thickBot="1" x14ac:dyDescent="0.3">
      <c r="A35" s="116"/>
      <c r="B35" s="117"/>
      <c r="C35" s="117"/>
      <c r="D35" s="118"/>
      <c r="E35" s="118" t="s">
        <v>67</v>
      </c>
      <c r="F35" s="118">
        <f>COUNTIF('ส่วนที่ 1'!AR:AR,"2")</f>
        <v>0</v>
      </c>
      <c r="G35" s="120" t="e">
        <f>(F35*100)/F1</f>
        <v>#DIV/0!</v>
      </c>
    </row>
    <row r="36" spans="1:7" ht="14.4" thickBot="1" x14ac:dyDescent="0.3"/>
    <row r="37" spans="1:7" x14ac:dyDescent="0.25">
      <c r="A37" s="303" t="s">
        <v>68</v>
      </c>
      <c r="B37" s="304"/>
      <c r="C37" s="304"/>
      <c r="D37" s="304"/>
      <c r="E37" s="124"/>
      <c r="F37" s="124"/>
      <c r="G37" s="125"/>
    </row>
    <row r="38" spans="1:7" x14ac:dyDescent="0.25">
      <c r="A38" s="126" t="s">
        <v>56</v>
      </c>
      <c r="B38" s="127"/>
      <c r="C38" s="128" t="e">
        <f>SUM('ส่วนที่ 1'!AU:AU)/F1</f>
        <v>#DIV/0!</v>
      </c>
      <c r="D38" s="127" t="s">
        <v>57</v>
      </c>
      <c r="E38" s="121"/>
      <c r="F38" s="36" t="s">
        <v>64</v>
      </c>
      <c r="G38" s="129" t="s">
        <v>65</v>
      </c>
    </row>
    <row r="39" spans="1:7" x14ac:dyDescent="0.25">
      <c r="A39" s="130" t="s">
        <v>58</v>
      </c>
      <c r="B39" s="131"/>
      <c r="C39" s="131"/>
      <c r="D39" s="132"/>
      <c r="E39" s="48" t="s">
        <v>59</v>
      </c>
      <c r="F39" s="48">
        <f>COUNTIF('ส่วนที่ 1'!AV:AV,"1")</f>
        <v>0</v>
      </c>
      <c r="G39" s="115" t="e">
        <f>(F39*100)/F1</f>
        <v>#DIV/0!</v>
      </c>
    </row>
    <row r="40" spans="1:7" x14ac:dyDescent="0.25">
      <c r="A40" s="133"/>
      <c r="B40" s="134"/>
      <c r="C40" s="134"/>
      <c r="D40" s="135"/>
      <c r="E40" s="48" t="s">
        <v>60</v>
      </c>
      <c r="F40" s="48">
        <f>COUNTIF('ส่วนที่ 1'!AV:AV,"2")</f>
        <v>0</v>
      </c>
      <c r="G40" s="115" t="e">
        <f>(F40*100)/F1</f>
        <v>#DIV/0!</v>
      </c>
    </row>
    <row r="41" spans="1:7" x14ac:dyDescent="0.25">
      <c r="A41" s="136" t="s">
        <v>61</v>
      </c>
      <c r="B41" s="137"/>
      <c r="C41" s="137"/>
      <c r="D41" s="138"/>
      <c r="E41" s="59" t="s">
        <v>62</v>
      </c>
      <c r="F41" s="59">
        <f>COUNTIF('ส่วนที่ 1'!AX:AX,"1")</f>
        <v>0</v>
      </c>
      <c r="G41" s="139" t="e">
        <f>(F41*100)/F1</f>
        <v>#DIV/0!</v>
      </c>
    </row>
    <row r="42" spans="1:7" ht="14.4" thickBot="1" x14ac:dyDescent="0.3">
      <c r="A42" s="140"/>
      <c r="B42" s="141"/>
      <c r="C42" s="141"/>
      <c r="D42" s="142"/>
      <c r="E42" s="143" t="s">
        <v>63</v>
      </c>
      <c r="F42" s="144">
        <f>COUNTIF('ส่วนที่ 1'!AX:AX,"2")</f>
        <v>0</v>
      </c>
      <c r="G42" s="145" t="e">
        <f>(F42*100)/F1</f>
        <v>#DIV/0!</v>
      </c>
    </row>
    <row r="43" spans="1:7" ht="14.4" thickBot="1" x14ac:dyDescent="0.3"/>
    <row r="44" spans="1:7" x14ac:dyDescent="0.25">
      <c r="A44" s="146" t="s">
        <v>31</v>
      </c>
      <c r="B44" s="124"/>
      <c r="C44" s="124"/>
      <c r="D44" s="124"/>
      <c r="E44" s="124"/>
      <c r="F44" s="124"/>
      <c r="G44" s="125"/>
    </row>
    <row r="45" spans="1:7" x14ac:dyDescent="0.25">
      <c r="A45" s="126" t="s">
        <v>56</v>
      </c>
      <c r="B45" s="127"/>
      <c r="C45" s="128" t="e">
        <f>SUM('ส่วนที่ 1'!AZ:AZ)/F1</f>
        <v>#DIV/0!</v>
      </c>
      <c r="D45" s="127" t="s">
        <v>57</v>
      </c>
      <c r="E45" s="127"/>
      <c r="F45" s="36" t="s">
        <v>64</v>
      </c>
      <c r="G45" s="129" t="s">
        <v>65</v>
      </c>
    </row>
    <row r="46" spans="1:7" x14ac:dyDescent="0.25">
      <c r="A46" s="288" t="s">
        <v>58</v>
      </c>
      <c r="B46" s="289"/>
      <c r="C46" s="289"/>
      <c r="D46" s="290"/>
      <c r="E46" s="48" t="s">
        <v>59</v>
      </c>
      <c r="F46" s="48">
        <f>COUNTIF('ส่วนที่ 1'!BA:BA,"1")</f>
        <v>0</v>
      </c>
      <c r="G46" s="115" t="e">
        <f>(F46*100)/F1</f>
        <v>#DIV/0!</v>
      </c>
    </row>
    <row r="47" spans="1:7" x14ac:dyDescent="0.25">
      <c r="A47" s="133"/>
      <c r="B47" s="134"/>
      <c r="C47" s="134"/>
      <c r="D47" s="135"/>
      <c r="E47" s="147" t="s">
        <v>60</v>
      </c>
      <c r="F47" s="147">
        <f>COUNTIF('ส่วนที่ 1'!BA:BA,"2")</f>
        <v>0</v>
      </c>
      <c r="G47" s="148" t="e">
        <f>(F47*100)/F1</f>
        <v>#DIV/0!</v>
      </c>
    </row>
    <row r="48" spans="1:7" x14ac:dyDescent="0.25">
      <c r="A48" s="291" t="s">
        <v>61</v>
      </c>
      <c r="B48" s="292"/>
      <c r="C48" s="292"/>
      <c r="D48" s="293"/>
      <c r="E48" s="59" t="s">
        <v>62</v>
      </c>
      <c r="F48" s="59">
        <f>COUNTIF('ส่วนที่ 1'!BC:BC,"1")</f>
        <v>0</v>
      </c>
      <c r="G48" s="139" t="e">
        <f>(F48*100)/F1</f>
        <v>#DIV/0!</v>
      </c>
    </row>
    <row r="49" spans="1:11" ht="14.4" thickBot="1" x14ac:dyDescent="0.3">
      <c r="A49" s="140"/>
      <c r="B49" s="141"/>
      <c r="C49" s="141"/>
      <c r="D49" s="142"/>
      <c r="E49" s="144" t="s">
        <v>63</v>
      </c>
      <c r="F49" s="149">
        <f>COUNTIF('ส่วนที่ 1'!BC:BC,"2")</f>
        <v>0</v>
      </c>
      <c r="G49" s="150" t="e">
        <f>(F49*100)/F1</f>
        <v>#DIV/0!</v>
      </c>
    </row>
    <row r="50" spans="1:11" ht="14.4" thickBot="1" x14ac:dyDescent="0.3"/>
    <row r="51" spans="1:11" x14ac:dyDescent="0.25">
      <c r="A51" s="146" t="s">
        <v>90</v>
      </c>
      <c r="B51" s="124"/>
      <c r="C51" s="124"/>
      <c r="D51" s="124"/>
      <c r="E51" s="151"/>
      <c r="F51" s="151" t="s">
        <v>64</v>
      </c>
      <c r="G51" s="124" t="s">
        <v>65</v>
      </c>
      <c r="H51" s="124"/>
      <c r="I51" s="151"/>
      <c r="J51" s="151" t="s">
        <v>64</v>
      </c>
      <c r="K51" s="125" t="s">
        <v>65</v>
      </c>
    </row>
    <row r="52" spans="1:11" x14ac:dyDescent="0.25">
      <c r="A52" s="27"/>
      <c r="B52" s="28"/>
      <c r="C52" s="28"/>
      <c r="D52" s="28"/>
      <c r="E52" s="152" t="s">
        <v>83</v>
      </c>
      <c r="F52" s="29">
        <f>SUM(F56,F60,F64,F68,F72,F76,F80,F84,F88)</f>
        <v>0</v>
      </c>
      <c r="G52" s="153" t="e">
        <f>(F52*100)/F52</f>
        <v>#DIV/0!</v>
      </c>
      <c r="H52" s="152" t="s">
        <v>80</v>
      </c>
      <c r="I52" s="36" t="s">
        <v>81</v>
      </c>
      <c r="J52" s="36">
        <f>SUM(J56,J60,J64,J68,J72,J76,J80,J84,J88)</f>
        <v>0</v>
      </c>
      <c r="K52" s="154" t="e">
        <f>(J52*100)/F52</f>
        <v>#DIV/0!</v>
      </c>
    </row>
    <row r="53" spans="1:11" x14ac:dyDescent="0.25">
      <c r="A53" s="27"/>
      <c r="B53" s="28"/>
      <c r="C53" s="28"/>
      <c r="D53" s="28"/>
      <c r="E53" s="155"/>
      <c r="F53" s="30"/>
      <c r="G53" s="30"/>
      <c r="H53" s="155"/>
      <c r="I53" s="36" t="s">
        <v>82</v>
      </c>
      <c r="J53" s="36">
        <f t="shared" ref="J53:J54" si="0">SUM(J57,J61,J65,J69,J73,J77,J81,J85,J89)</f>
        <v>0</v>
      </c>
      <c r="K53" s="154" t="e">
        <f>(J53*100)/F52</f>
        <v>#DIV/0!</v>
      </c>
    </row>
    <row r="54" spans="1:11" x14ac:dyDescent="0.25">
      <c r="A54" s="27"/>
      <c r="B54" s="28"/>
      <c r="C54" s="28"/>
      <c r="D54" s="28"/>
      <c r="E54" s="155"/>
      <c r="F54" s="30"/>
      <c r="G54" s="30"/>
      <c r="H54" s="155"/>
      <c r="I54" s="36" t="s">
        <v>84</v>
      </c>
      <c r="J54" s="36">
        <f t="shared" si="0"/>
        <v>0</v>
      </c>
      <c r="K54" s="154" t="e">
        <f>(J54*100)/F52</f>
        <v>#DIV/0!</v>
      </c>
    </row>
    <row r="55" spans="1:11" x14ac:dyDescent="0.25">
      <c r="A55" s="27"/>
      <c r="B55" s="28"/>
      <c r="C55" s="28"/>
      <c r="D55" s="28"/>
      <c r="E55" s="113"/>
      <c r="F55" s="35"/>
      <c r="G55" s="35"/>
      <c r="H55" s="113"/>
      <c r="I55" s="36" t="s">
        <v>85</v>
      </c>
      <c r="J55" s="36">
        <f>SUM(J59,J63,J67,J71,J75,J79,J83,J87,J91)</f>
        <v>0</v>
      </c>
      <c r="K55" s="154" t="e">
        <f>(J55*100)/F52</f>
        <v>#DIV/0!</v>
      </c>
    </row>
    <row r="56" spans="1:11" x14ac:dyDescent="0.25">
      <c r="A56" s="40"/>
      <c r="B56" s="41"/>
      <c r="C56" s="41" t="s">
        <v>86</v>
      </c>
      <c r="D56" s="41"/>
      <c r="E56" s="156" t="s">
        <v>69</v>
      </c>
      <c r="F56" s="157">
        <f>COUNTIF('ส่วนที่ 1'!BE:BE,"1")+COUNTIF('ส่วนที่ 1'!BI:BI,"1")+COUNTIF('ส่วนที่ 1'!BM:BM,"1")+COUNTIF('ส่วนที่ 1'!BQ:BQ,"1")+COUNTIF('ส่วนที่ 1'!BU:BU,"1")+COUNTIF('ส่วนที่ 1'!BY:BY,"1")</f>
        <v>0</v>
      </c>
      <c r="G56" s="158" t="e">
        <f>(F56*100)/F52</f>
        <v>#DIV/0!</v>
      </c>
      <c r="H56" s="159" t="s">
        <v>80</v>
      </c>
      <c r="I56" s="48" t="s">
        <v>81</v>
      </c>
      <c r="J56" s="48">
        <f>COUNTIFS('ส่วนที่ 1'!BE:BE,"1",'ส่วนที่ 1'!BG:BG,"1")+COUNTIFS('ส่วนที่ 1'!BI:BI,"1",'ส่วนที่ 1'!BK:BK,"1")+COUNTIFS('ส่วนที่ 1'!BM:BM,"1",'ส่วนที่ 1'!BO:BO,"1")+COUNTIFS('ส่วนที่ 1'!BQ:BQ,"1",'ส่วนที่ 1'!BS:BS,"1")+COUNTIFS('ส่วนที่ 1'!BU:BU,"1",'ส่วนที่ 1'!BW:BW,"1")+COUNTIFS('ส่วนที่ 1'!BY:BY,"1",'ส่วนที่ 1'!CA:CA,"1")</f>
        <v>0</v>
      </c>
      <c r="K56" s="160" t="e">
        <f>(J56*100)/F56</f>
        <v>#DIV/0!</v>
      </c>
    </row>
    <row r="57" spans="1:11" x14ac:dyDescent="0.25">
      <c r="A57" s="40"/>
      <c r="B57" s="41"/>
      <c r="C57" s="41"/>
      <c r="D57" s="41"/>
      <c r="E57" s="159"/>
      <c r="F57" s="42"/>
      <c r="G57" s="42"/>
      <c r="H57" s="159"/>
      <c r="I57" s="48" t="s">
        <v>82</v>
      </c>
      <c r="J57" s="48">
        <f>COUNTIFS('ส่วนที่ 1'!BE:BE,"1",'ส่วนที่ 1'!BG:BG,"2")+COUNTIFS('ส่วนที่ 1'!BI:BI,"1",'ส่วนที่ 1'!BK:BK,"2")+COUNTIFS('ส่วนที่ 1'!BM:BM,"1",'ส่วนที่ 1'!BO:BO,"2")+COUNTIFS('ส่วนที่ 1'!BQ:BQ,"1",'ส่วนที่ 1'!BS:BS,"2")+COUNTIFS('ส่วนที่ 1'!BU:BU,"1",'ส่วนที่ 1'!BW:BW,"2")+COUNTIFS('ส่วนที่ 1'!BY:BY,"1",'ส่วนที่ 1'!CA:CA,"2")</f>
        <v>0</v>
      </c>
      <c r="K57" s="160" t="e">
        <f>(J57*100)/F56</f>
        <v>#DIV/0!</v>
      </c>
    </row>
    <row r="58" spans="1:11" x14ac:dyDescent="0.25">
      <c r="A58" s="40"/>
      <c r="B58" s="41"/>
      <c r="C58" s="41"/>
      <c r="D58" s="41"/>
      <c r="E58" s="159"/>
      <c r="F58" s="42"/>
      <c r="G58" s="42"/>
      <c r="H58" s="159"/>
      <c r="I58" s="48" t="s">
        <v>84</v>
      </c>
      <c r="J58" s="48">
        <f>COUNTIFS('ส่วนที่ 1'!BE:BE,"1",'ส่วนที่ 1'!BG:BG,"3")+COUNTIFS('ส่วนที่ 1'!BI:BI,"1",'ส่วนที่ 1'!BK:BK,"3")+COUNTIFS('ส่วนที่ 1'!BM:BM,"1",'ส่วนที่ 1'!BO:BO,"3")+COUNTIFS('ส่วนที่ 1'!BQ:BQ,"1",'ส่วนที่ 1'!BS:BS,"3")+COUNTIFS('ส่วนที่ 1'!BU:BU,"1",'ส่วนที่ 1'!BW:BW,"3")+COUNTIFS('ส่วนที่ 1'!BY:BY,"1",'ส่วนที่ 1'!CA:CA,"3")</f>
        <v>0</v>
      </c>
      <c r="K58" s="160" t="e">
        <f>(J58*100)/F56</f>
        <v>#DIV/0!</v>
      </c>
    </row>
    <row r="59" spans="1:11" x14ac:dyDescent="0.25">
      <c r="A59" s="40"/>
      <c r="B59" s="41"/>
      <c r="C59" s="41"/>
      <c r="D59" s="41"/>
      <c r="E59" s="147"/>
      <c r="F59" s="47"/>
      <c r="G59" s="47"/>
      <c r="H59" s="147"/>
      <c r="I59" s="48" t="s">
        <v>85</v>
      </c>
      <c r="J59" s="48">
        <f>COUNTIFS('ส่วนที่ 1'!BE:BE,"1",'ส่วนที่ 1'!BG:BG,"4")+COUNTIFS('ส่วนที่ 1'!BI:BI,"1",'ส่วนที่ 1'!BK:BK,"4")+COUNTIFS('ส่วนที่ 1'!BM:BM,"1",'ส่วนที่ 1'!BO:BO,"4")+COUNTIFS('ส่วนที่ 1'!BQ:BQ,"1",'ส่วนที่ 1'!BS:BS,"4")+COUNTIFS('ส่วนที่ 1'!BU:BU,"1",'ส่วนที่ 1'!BW:BW,"4")+COUNTIFS('ส่วนที่ 1'!BY:BY,"1",'ส่วนที่ 1'!CA:CA,"4")</f>
        <v>0</v>
      </c>
      <c r="K59" s="160" t="e">
        <f>(J59*100)/F56</f>
        <v>#DIV/0!</v>
      </c>
    </row>
    <row r="60" spans="1:11" x14ac:dyDescent="0.25">
      <c r="A60" s="51"/>
      <c r="B60" s="52"/>
      <c r="C60" s="52"/>
      <c r="D60" s="52"/>
      <c r="E60" s="161" t="s">
        <v>70</v>
      </c>
      <c r="F60" s="162">
        <f>COUNTIF('ส่วนที่ 1'!BE:BE,"2")+COUNTIF('ส่วนที่ 1'!BI:BI,"2")+COUNTIF('ส่วนที่ 1'!BM:BM,"2")+COUNTIF('ส่วนที่ 1'!BQ:BQ,"2")+COUNTIF('ส่วนที่ 1'!BU:BU,"2")+COUNTIF('ส่วนที่ 1'!BY:BY,"2")</f>
        <v>0</v>
      </c>
      <c r="G60" s="163" t="e">
        <f>(F60*100)/F52</f>
        <v>#DIV/0!</v>
      </c>
      <c r="H60" s="161" t="s">
        <v>80</v>
      </c>
      <c r="I60" s="59" t="s">
        <v>81</v>
      </c>
      <c r="J60" s="59">
        <f>COUNTIFS('ส่วนที่ 1'!BE:BE,"2",'ส่วนที่ 1'!BG:BG,"1")+COUNTIFS('ส่วนที่ 1'!BI:BI,"2",'ส่วนที่ 1'!BK:BK,"1")+COUNTIFS('ส่วนที่ 1'!BM:BM,"2",'ส่วนที่ 1'!BO:BO,"1")+COUNTIFS('ส่วนที่ 1'!BQ:BQ,"2",'ส่วนที่ 1'!BS:BS,"1")+COUNTIFS('ส่วนที่ 1'!BU:BU,"2",'ส่วนที่ 1'!BW:BW,"1")+COUNTIFS('ส่วนที่ 1'!BY:BY,"2",'ส่วนที่ 1'!CA:CA,"1")</f>
        <v>0</v>
      </c>
      <c r="K60" s="164" t="e">
        <f t="shared" ref="K60" si="1">(J60*100)/F60</f>
        <v>#DIV/0!</v>
      </c>
    </row>
    <row r="61" spans="1:11" x14ac:dyDescent="0.25">
      <c r="A61" s="51"/>
      <c r="B61" s="52"/>
      <c r="C61" s="52"/>
      <c r="D61" s="52"/>
      <c r="E61" s="165"/>
      <c r="F61" s="53"/>
      <c r="G61" s="53"/>
      <c r="H61" s="165"/>
      <c r="I61" s="59" t="s">
        <v>82</v>
      </c>
      <c r="J61" s="59">
        <f>COUNTIFS('ส่วนที่ 1'!BE:BE,"2",'ส่วนที่ 1'!BG:BG,"2")+COUNTIFS('ส่วนที่ 1'!BI:BI,"2",'ส่วนที่ 1'!BK:BK,"2")+COUNTIFS('ส่วนที่ 1'!BM:BM,"2",'ส่วนที่ 1'!BO:BO,"2")+COUNTIFS('ส่วนที่ 1'!BQ:BQ,"2",'ส่วนที่ 1'!BS:BS,"2")+COUNTIFS('ส่วนที่ 1'!BU:BU,"2",'ส่วนที่ 1'!BW:BW,"2")+COUNTIFS('ส่วนที่ 1'!BY:BY,"2",'ส่วนที่ 1'!CA:CA,"2")</f>
        <v>0</v>
      </c>
      <c r="K61" s="164" t="e">
        <f t="shared" ref="K61" si="2">(J61*100)/F60</f>
        <v>#DIV/0!</v>
      </c>
    </row>
    <row r="62" spans="1:11" x14ac:dyDescent="0.25">
      <c r="A62" s="51"/>
      <c r="B62" s="52"/>
      <c r="C62" s="52"/>
      <c r="D62" s="52"/>
      <c r="E62" s="165"/>
      <c r="F62" s="53"/>
      <c r="G62" s="53"/>
      <c r="H62" s="165"/>
      <c r="I62" s="59" t="s">
        <v>84</v>
      </c>
      <c r="J62" s="59">
        <f>COUNTIFS('ส่วนที่ 1'!BE:BE,"2",'ส่วนที่ 1'!BG:BG,"3")+COUNTIFS('ส่วนที่ 1'!BI:BI,"2",'ส่วนที่ 1'!BK:BK,"3")+COUNTIFS('ส่วนที่ 1'!BM:BM,"2",'ส่วนที่ 1'!BO:BO,"3")+COUNTIFS('ส่วนที่ 1'!BQ:BQ,"2",'ส่วนที่ 1'!BS:BS,"3")+COUNTIFS('ส่วนที่ 1'!BU:BU,"2",'ส่วนที่ 1'!BW:BW,"3")+COUNTIFS('ส่วนที่ 1'!BY:BY,"2",'ส่วนที่ 1'!CA:CA,"3")</f>
        <v>0</v>
      </c>
      <c r="K62" s="164" t="e">
        <f t="shared" ref="K62" si="3">(J62*100)/F60</f>
        <v>#DIV/0!</v>
      </c>
    </row>
    <row r="63" spans="1:11" x14ac:dyDescent="0.25">
      <c r="A63" s="51"/>
      <c r="B63" s="52"/>
      <c r="C63" s="52"/>
      <c r="D63" s="52"/>
      <c r="E63" s="166"/>
      <c r="F63" s="58"/>
      <c r="G63" s="58"/>
      <c r="H63" s="166"/>
      <c r="I63" s="59" t="s">
        <v>85</v>
      </c>
      <c r="J63" s="59">
        <f>COUNTIFS('ส่วนที่ 1'!BE:BE,"2",'ส่วนที่ 1'!BG:BG,"4")+COUNTIFS('ส่วนที่ 1'!BI:BI,"2",'ส่วนที่ 1'!BK:BK,"4")+COUNTIFS('ส่วนที่ 1'!BM:BM,"2",'ส่วนที่ 1'!BO:BO,"4")+COUNTIFS('ส่วนที่ 1'!BQ:BQ,"2",'ส่วนที่ 1'!BS:BS,"4")+COUNTIFS('ส่วนที่ 1'!BU:BU,"2",'ส่วนที่ 1'!BW:BW,"4")+COUNTIFS('ส่วนที่ 1'!BY:BY,"2",'ส่วนที่ 1'!CA:CA,"4")</f>
        <v>0</v>
      </c>
      <c r="K63" s="164" t="e">
        <f t="shared" ref="K63" si="4">(J63*100)/F60</f>
        <v>#DIV/0!</v>
      </c>
    </row>
    <row r="64" spans="1:11" x14ac:dyDescent="0.25">
      <c r="A64" s="68"/>
      <c r="B64" s="69"/>
      <c r="C64" s="69"/>
      <c r="D64" s="69"/>
      <c r="E64" s="167" t="s">
        <v>71</v>
      </c>
      <c r="F64" s="168">
        <f>COUNTIF('ส่วนที่ 1'!BE:BE,"3")+COUNTIF('ส่วนที่ 1'!BI:BI,"3")+COUNTIF('ส่วนที่ 1'!BM:BM,"3")+COUNTIF('ส่วนที่ 1'!BQ:BQ,"3")+COUNTIF('ส่วนที่ 1'!BU:BU,"3")+COUNTIF('ส่วนที่ 1'!BY:BY,"3")</f>
        <v>0</v>
      </c>
      <c r="G64" s="169" t="e">
        <f>(F64*100)/F52</f>
        <v>#DIV/0!</v>
      </c>
      <c r="H64" s="167" t="s">
        <v>80</v>
      </c>
      <c r="I64" s="76" t="s">
        <v>81</v>
      </c>
      <c r="J64" s="76">
        <f>COUNTIFS('ส่วนที่ 1'!BE:BE,"3",'ส่วนที่ 1'!BG:BG,"1")+COUNTIFS('ส่วนที่ 1'!BI:BI,"3",'ส่วนที่ 1'!BK:BK,"1")+COUNTIFS('ส่วนที่ 1'!BM:BM,"3",'ส่วนที่ 1'!BO:BO,"1")+COUNTIFS('ส่วนที่ 1'!BQ:BQ,"3",'ส่วนที่ 1'!BS:BS,"1")+COUNTIFS('ส่วนที่ 1'!BU:BU,"3",'ส่วนที่ 1'!BW:BW,"1")+COUNTIFS('ส่วนที่ 1'!BY:BY,"3",'ส่วนที่ 1'!CA:CA,"1")</f>
        <v>0</v>
      </c>
      <c r="K64" s="170" t="e">
        <f t="shared" ref="K64" si="5">(J64*100)/F64</f>
        <v>#DIV/0!</v>
      </c>
    </row>
    <row r="65" spans="1:11" x14ac:dyDescent="0.25">
      <c r="A65" s="68"/>
      <c r="B65" s="69"/>
      <c r="C65" s="69"/>
      <c r="D65" s="69"/>
      <c r="E65" s="171"/>
      <c r="F65" s="70"/>
      <c r="G65" s="70"/>
      <c r="H65" s="171"/>
      <c r="I65" s="76" t="s">
        <v>82</v>
      </c>
      <c r="J65" s="76">
        <f>COUNTIFS('ส่วนที่ 1'!BE:BE,"3",'ส่วนที่ 1'!BG:BG,"2")+COUNTIFS('ส่วนที่ 1'!BI:BI,"3",'ส่วนที่ 1'!BK:BK,"2")+COUNTIFS('ส่วนที่ 1'!BM:BM,"3",'ส่วนที่ 1'!BO:BO,"2")+COUNTIFS('ส่วนที่ 1'!BQ:BQ,"3",'ส่วนที่ 1'!BS:BS,"2")+COUNTIFS('ส่วนที่ 1'!BU:BU,"3",'ส่วนที่ 1'!BW:BW,"2")+COUNTIFS('ส่วนที่ 1'!BY:BY,"3",'ส่วนที่ 1'!CA:CA,"2")</f>
        <v>0</v>
      </c>
      <c r="K65" s="170" t="e">
        <f t="shared" ref="K65" si="6">(J65*100)/F64</f>
        <v>#DIV/0!</v>
      </c>
    </row>
    <row r="66" spans="1:11" x14ac:dyDescent="0.25">
      <c r="A66" s="68"/>
      <c r="B66" s="69"/>
      <c r="C66" s="69"/>
      <c r="D66" s="69"/>
      <c r="E66" s="171"/>
      <c r="F66" s="70"/>
      <c r="G66" s="70"/>
      <c r="H66" s="171"/>
      <c r="I66" s="76" t="s">
        <v>84</v>
      </c>
      <c r="J66" s="76">
        <f>COUNTIFS('ส่วนที่ 1'!BE:BE,"3",'ส่วนที่ 1'!BG:BG,"3")+COUNTIFS('ส่วนที่ 1'!BI:BI,"3",'ส่วนที่ 1'!BK:BK,"3")+COUNTIFS('ส่วนที่ 1'!BM:BM,"3",'ส่วนที่ 1'!BO:BO,"3")+COUNTIFS('ส่วนที่ 1'!BQ:BQ,"3",'ส่วนที่ 1'!BS:BS,"3")+COUNTIFS('ส่วนที่ 1'!BU:BU,"3",'ส่วนที่ 1'!BW:BW,"3")+COUNTIFS('ส่วนที่ 1'!BY:BY,"3",'ส่วนที่ 1'!CA:CA,"3")</f>
        <v>0</v>
      </c>
      <c r="K66" s="170" t="e">
        <f t="shared" ref="K66" si="7">(J66*100)/F64</f>
        <v>#DIV/0!</v>
      </c>
    </row>
    <row r="67" spans="1:11" x14ac:dyDescent="0.25">
      <c r="A67" s="68"/>
      <c r="B67" s="69"/>
      <c r="C67" s="69"/>
      <c r="D67" s="69"/>
      <c r="E67" s="172"/>
      <c r="F67" s="75"/>
      <c r="G67" s="75"/>
      <c r="H67" s="172"/>
      <c r="I67" s="76" t="s">
        <v>85</v>
      </c>
      <c r="J67" s="76">
        <f>COUNTIFS('ส่วนที่ 1'!BE:BE,"3",'ส่วนที่ 1'!BG:BG,"4")+COUNTIFS('ส่วนที่ 1'!BI:BI,"3",'ส่วนที่ 1'!BK:BK,"4")+COUNTIFS('ส่วนที่ 1'!BM:BM,"3",'ส่วนที่ 1'!BO:BO,"4")+COUNTIFS('ส่วนที่ 1'!BQ:BQ,"3",'ส่วนที่ 1'!BS:BS,"4")+COUNTIFS('ส่วนที่ 1'!BU:BU,"3",'ส่วนที่ 1'!BW:BW,"4")+COUNTIFS('ส่วนที่ 1'!BY:BY,"3",'ส่วนที่ 1'!CA:CA,"4")</f>
        <v>0</v>
      </c>
      <c r="K67" s="170" t="e">
        <f t="shared" ref="K67" si="8">(J67*100)/F64</f>
        <v>#DIV/0!</v>
      </c>
    </row>
    <row r="68" spans="1:11" x14ac:dyDescent="0.25">
      <c r="A68" s="79"/>
      <c r="B68" s="80"/>
      <c r="C68" s="80"/>
      <c r="D68" s="80"/>
      <c r="E68" s="173" t="s">
        <v>72</v>
      </c>
      <c r="F68" s="174">
        <f>COUNTIF('ส่วนที่ 1'!BE:BE,"4")+COUNTIF('ส่วนที่ 1'!BI:BI,"4")+COUNTIF('ส่วนที่ 1'!BM:BM,"4")+COUNTIF('ส่วนที่ 1'!BQ:BQ,"4")+COUNTIF('ส่วนที่ 1'!BU:BU,"4")+COUNTIF('ส่วนที่ 1'!BY:BY,"4")</f>
        <v>0</v>
      </c>
      <c r="G68" s="175" t="e">
        <f>(F68*100)/F52</f>
        <v>#DIV/0!</v>
      </c>
      <c r="H68" s="173" t="s">
        <v>80</v>
      </c>
      <c r="I68" s="87" t="s">
        <v>81</v>
      </c>
      <c r="J68" s="87">
        <f>COUNTIFS('ส่วนที่ 1'!BE:BE,"4",'ส่วนที่ 1'!BG:BG,"1")+COUNTIFS('ส่วนที่ 1'!BI:BI,"4",'ส่วนที่ 1'!BK:BK,"1")+COUNTIFS('ส่วนที่ 1'!BM:BM,"4",'ส่วนที่ 1'!BO:BO,"1")+COUNTIFS('ส่วนที่ 1'!BQ:BQ,"4",'ส่วนที่ 1'!BS:BS,"1")+COUNTIFS('ส่วนที่ 1'!BU:BU,"4",'ส่วนที่ 1'!BW:BW,"1")+COUNTIFS('ส่วนที่ 1'!BY:BY,"4",'ส่วนที่ 1'!CA:CA,"1")</f>
        <v>0</v>
      </c>
      <c r="K68" s="176" t="e">
        <f t="shared" ref="K68" si="9">(J68*100)/F68</f>
        <v>#DIV/0!</v>
      </c>
    </row>
    <row r="69" spans="1:11" x14ac:dyDescent="0.25">
      <c r="A69" s="79"/>
      <c r="B69" s="80"/>
      <c r="C69" s="80"/>
      <c r="D69" s="80"/>
      <c r="E69" s="177"/>
      <c r="F69" s="81"/>
      <c r="G69" s="81"/>
      <c r="H69" s="177"/>
      <c r="I69" s="87" t="s">
        <v>82</v>
      </c>
      <c r="J69" s="87">
        <f>COUNTIFS('ส่วนที่ 1'!BE:BE,"4",'ส่วนที่ 1'!BG:BG,"2")+COUNTIFS('ส่วนที่ 1'!BI:BI,"4",'ส่วนที่ 1'!BK:BK,"2")+COUNTIFS('ส่วนที่ 1'!BM:BM,"4",'ส่วนที่ 1'!BO:BO,"2")+COUNTIFS('ส่วนที่ 1'!BQ:BQ,"4",'ส่วนที่ 1'!BS:BS,"2")+COUNTIFS('ส่วนที่ 1'!BU:BU,"4",'ส่วนที่ 1'!BW:BW,"2")+COUNTIFS('ส่วนที่ 1'!BY:BY,"4",'ส่วนที่ 1'!CA:CA,"2")</f>
        <v>0</v>
      </c>
      <c r="K69" s="176" t="e">
        <f t="shared" ref="K69" si="10">(J69*100)/F68</f>
        <v>#DIV/0!</v>
      </c>
    </row>
    <row r="70" spans="1:11" x14ac:dyDescent="0.25">
      <c r="A70" s="79"/>
      <c r="B70" s="80"/>
      <c r="C70" s="80"/>
      <c r="D70" s="80"/>
      <c r="E70" s="177"/>
      <c r="F70" s="81"/>
      <c r="G70" s="81"/>
      <c r="H70" s="177"/>
      <c r="I70" s="87" t="s">
        <v>84</v>
      </c>
      <c r="J70" s="87">
        <f>COUNTIFS('ส่วนที่ 1'!BE:BE,"4",'ส่วนที่ 1'!BG:BG,"3")+COUNTIFS('ส่วนที่ 1'!BI:BI,"4",'ส่วนที่ 1'!BK:BK,"3")+COUNTIFS('ส่วนที่ 1'!BM:BM,"4",'ส่วนที่ 1'!BO:BO,"3")+COUNTIFS('ส่วนที่ 1'!BQ:BQ,"4",'ส่วนที่ 1'!BS:BS,"3")+COUNTIFS('ส่วนที่ 1'!BU:BU,"4",'ส่วนที่ 1'!BW:BW,"3")+COUNTIFS('ส่วนที่ 1'!BY:BY,"4",'ส่วนที่ 1'!CA:CA,"3")</f>
        <v>0</v>
      </c>
      <c r="K70" s="176" t="e">
        <f t="shared" ref="K70" si="11">(J70*100)/F68</f>
        <v>#DIV/0!</v>
      </c>
    </row>
    <row r="71" spans="1:11" x14ac:dyDescent="0.25">
      <c r="A71" s="79"/>
      <c r="B71" s="80"/>
      <c r="C71" s="80"/>
      <c r="D71" s="80"/>
      <c r="E71" s="178"/>
      <c r="F71" s="86"/>
      <c r="G71" s="86"/>
      <c r="H71" s="178"/>
      <c r="I71" s="87" t="s">
        <v>85</v>
      </c>
      <c r="J71" s="87">
        <f>COUNTIFS('ส่วนที่ 1'!BE:BE,"4",'ส่วนที่ 1'!BG:BG,"4")+COUNTIFS('ส่วนที่ 1'!BI:BI,"4",'ส่วนที่ 1'!BK:BK,"4")+COUNTIFS('ส่วนที่ 1'!BM:BM,"4",'ส่วนที่ 1'!BO:BO,"4")+COUNTIFS('ส่วนที่ 1'!BQ:BQ,"4",'ส่วนที่ 1'!BS:BS,"4")+COUNTIFS('ส่วนที่ 1'!BU:BU,"4",'ส่วนที่ 1'!BW:BW,"4")+COUNTIFS('ส่วนที่ 1'!BY:BY,"4",'ส่วนที่ 1'!CA:CA,"4")</f>
        <v>0</v>
      </c>
      <c r="K71" s="176" t="e">
        <f t="shared" ref="K71" si="12">(J71*100)/F68</f>
        <v>#DIV/0!</v>
      </c>
    </row>
    <row r="72" spans="1:11" x14ac:dyDescent="0.25">
      <c r="A72" s="89"/>
      <c r="B72" s="90"/>
      <c r="C72" s="90"/>
      <c r="D72" s="91"/>
      <c r="E72" s="91" t="s">
        <v>73</v>
      </c>
      <c r="F72" s="91">
        <f>COUNTIF('ส่วนที่ 1'!BE:BE,"5")+COUNTIF('ส่วนที่ 1'!BI:BI,"5")+COUNTIF('ส่วนที่ 1'!BM:BM,"5")+COUNTIF('ส่วนที่ 1'!BQ:BQ,"5")+COUNTIF('ส่วนที่ 1'!BU:BU,"5")+COUNTIF('ส่วนที่ 1'!BY:BY,"5")</f>
        <v>0</v>
      </c>
      <c r="G72" s="179" t="e">
        <f>(F72*100)/F52</f>
        <v>#DIV/0!</v>
      </c>
      <c r="H72" s="180" t="s">
        <v>80</v>
      </c>
      <c r="I72" s="97" t="s">
        <v>81</v>
      </c>
      <c r="J72" s="97">
        <f>COUNTIFS('ส่วนที่ 1'!BE:BE,"5",'ส่วนที่ 1'!BG:BG,"1")+COUNTIFS('ส่วนที่ 1'!BI:BI,"5",'ส่วนที่ 1'!BK:BK,"1")+COUNTIFS('ส่วนที่ 1'!BM:BM,"5",'ส่วนที่ 1'!BO:BO,"1")+COUNTIFS('ส่วนที่ 1'!BQ:BQ,"5",'ส่วนที่ 1'!BS:BS,"1")+COUNTIFS('ส่วนที่ 1'!BU:BU,"5",'ส่วนที่ 1'!BW:BW,"1")+COUNTIFS('ส่วนที่ 1'!BY:BY,"5",'ส่วนที่ 1'!CA:CA,"1")</f>
        <v>0</v>
      </c>
      <c r="K72" s="181" t="e">
        <f t="shared" ref="K72" si="13">(J72*100)/F72</f>
        <v>#DIV/0!</v>
      </c>
    </row>
    <row r="73" spans="1:11" x14ac:dyDescent="0.25">
      <c r="A73" s="89"/>
      <c r="B73" s="90"/>
      <c r="C73" s="90"/>
      <c r="D73" s="91"/>
      <c r="E73" s="91"/>
      <c r="F73" s="91"/>
      <c r="G73" s="90"/>
      <c r="H73" s="182"/>
      <c r="I73" s="97" t="s">
        <v>82</v>
      </c>
      <c r="J73" s="97">
        <f>COUNTIFS('ส่วนที่ 1'!BE:BE,"5",'ส่วนที่ 1'!BG:BG,"2")+COUNTIFS('ส่วนที่ 1'!BI:BI,"5",'ส่วนที่ 1'!BK:BK,"2")+COUNTIFS('ส่วนที่ 1'!BM:BM,"5",'ส่วนที่ 1'!BO:BO,"2")+COUNTIFS('ส่วนที่ 1'!BQ:BQ,"5",'ส่วนที่ 1'!BS:BS,"2")+COUNTIFS('ส่วนที่ 1'!BU:BU,"5",'ส่วนที่ 1'!BW:BW,"2")+COUNTIFS('ส่วนที่ 1'!BY:BY,"5",'ส่วนที่ 1'!CA:CA,"2")</f>
        <v>0</v>
      </c>
      <c r="K73" s="181" t="e">
        <f t="shared" ref="K73" si="14">(J73*100)/F72</f>
        <v>#DIV/0!</v>
      </c>
    </row>
    <row r="74" spans="1:11" x14ac:dyDescent="0.25">
      <c r="A74" s="89"/>
      <c r="B74" s="90"/>
      <c r="C74" s="90"/>
      <c r="D74" s="91"/>
      <c r="E74" s="91"/>
      <c r="F74" s="91"/>
      <c r="G74" s="90"/>
      <c r="H74" s="182"/>
      <c r="I74" s="97" t="s">
        <v>84</v>
      </c>
      <c r="J74" s="97">
        <f>COUNTIFS('ส่วนที่ 1'!BE:BE,"5",'ส่วนที่ 1'!BG:BG,"3")+COUNTIFS('ส่วนที่ 1'!BI:BI,"5",'ส่วนที่ 1'!BK:BK,"3")+COUNTIFS('ส่วนที่ 1'!BM:BM,"5",'ส่วนที่ 1'!BO:BO,"3")+COUNTIFS('ส่วนที่ 1'!BQ:BQ,"5",'ส่วนที่ 1'!BS:BS,"3")+COUNTIFS('ส่วนที่ 1'!BU:BU,"5",'ส่วนที่ 1'!BW:BW,"3")+COUNTIFS('ส่วนที่ 1'!BY:BY,"5",'ส่วนที่ 1'!CA:CA,"3")</f>
        <v>0</v>
      </c>
      <c r="K74" s="181" t="e">
        <f t="shared" ref="K74" si="15">(J74*100)/F72</f>
        <v>#DIV/0!</v>
      </c>
    </row>
    <row r="75" spans="1:11" x14ac:dyDescent="0.25">
      <c r="A75" s="89"/>
      <c r="B75" s="90"/>
      <c r="C75" s="90"/>
      <c r="D75" s="91"/>
      <c r="E75" s="96"/>
      <c r="F75" s="96"/>
      <c r="G75" s="90"/>
      <c r="H75" s="183"/>
      <c r="I75" s="97" t="s">
        <v>85</v>
      </c>
      <c r="J75" s="97">
        <f>COUNTIFS('ส่วนที่ 1'!BE:BE,"5",'ส่วนที่ 1'!BG:BG,"4")+COUNTIFS('ส่วนที่ 1'!BI:BI,"5",'ส่วนที่ 1'!BK:BK,"4")+COUNTIFS('ส่วนที่ 1'!BM:BM,"5",'ส่วนที่ 1'!BO:BO,"4")+COUNTIFS('ส่วนที่ 1'!BQ:BQ,"5",'ส่วนที่ 1'!BS:BS,"4")+COUNTIFS('ส่วนที่ 1'!BU:BU,"5",'ส่วนที่ 1'!BW:BW,"4")+COUNTIFS('ส่วนที่ 1'!BY:BY,"5",'ส่วนที่ 1'!CA:CA,"4")</f>
        <v>0</v>
      </c>
      <c r="K75" s="181" t="e">
        <f t="shared" ref="K75" si="16">(J75*100)/F72</f>
        <v>#DIV/0!</v>
      </c>
    </row>
    <row r="76" spans="1:11" x14ac:dyDescent="0.25">
      <c r="A76" s="98"/>
      <c r="B76" s="99"/>
      <c r="C76" s="99"/>
      <c r="D76" s="99"/>
      <c r="E76" s="184" t="s">
        <v>74</v>
      </c>
      <c r="F76" s="185">
        <f>COUNTIF('ส่วนที่ 1'!BE:BE,"6")+COUNTIF('ส่วนที่ 1'!BI:BI,"6")+COUNTIF('ส่วนที่ 1'!BM:BM,"6")+COUNTIF('ส่วนที่ 1'!BQ:BQ,"6")+COUNTIF('ส่วนที่ 1'!BU:BU,"6")+COUNTIF('ส่วนที่ 1'!BY:BY,"6")</f>
        <v>0</v>
      </c>
      <c r="G76" s="186" t="e">
        <f>(F76*100)/F52</f>
        <v>#DIV/0!</v>
      </c>
      <c r="H76" s="184" t="s">
        <v>80</v>
      </c>
      <c r="I76" s="101" t="s">
        <v>81</v>
      </c>
      <c r="J76" s="101">
        <f>COUNTIFS('ส่วนที่ 1'!BE:BE,"6",'ส่วนที่ 1'!BG:BG,"1")+COUNTIFS('ส่วนที่ 1'!BI:BI,"6",'ส่วนที่ 1'!BK:BK,"1")+COUNTIFS('ส่วนที่ 1'!BM:BM,"6",'ส่วนที่ 1'!BO:BO,"1")+COUNTIFS('ส่วนที่ 1'!BQ:BQ,"6",'ส่วนที่ 1'!BS:BS,"1")+COUNTIFS('ส่วนที่ 1'!BU:BU,"6",'ส่วนที่ 1'!BW:BW,"1")+COUNTIFS('ส่วนที่ 1'!BY:BY,"6",'ส่วนที่ 1'!CA:CA,"1")</f>
        <v>0</v>
      </c>
      <c r="K76" s="187" t="e">
        <f t="shared" ref="K76" si="17">(J76*100)/F76</f>
        <v>#DIV/0!</v>
      </c>
    </row>
    <row r="77" spans="1:11" x14ac:dyDescent="0.25">
      <c r="A77" s="98"/>
      <c r="B77" s="99"/>
      <c r="C77" s="99"/>
      <c r="D77" s="99"/>
      <c r="E77" s="188"/>
      <c r="F77" s="100"/>
      <c r="G77" s="100"/>
      <c r="H77" s="188"/>
      <c r="I77" s="101" t="s">
        <v>82</v>
      </c>
      <c r="J77" s="101">
        <f>COUNTIFS('ส่วนที่ 1'!BE:BE,"6",'ส่วนที่ 1'!BG:BG,"2")+COUNTIFS('ส่วนที่ 1'!BI:BI,"6",'ส่วนที่ 1'!BK:BK,"2")+COUNTIFS('ส่วนที่ 1'!BM:BM,"6",'ส่วนที่ 1'!BO:BO,"2")+COUNTIFS('ส่วนที่ 1'!BQ:BQ,"6",'ส่วนที่ 1'!BS:BS,"2")+COUNTIFS('ส่วนที่ 1'!BU:BU,"6",'ส่วนที่ 1'!BW:BW,"2")+COUNTIFS('ส่วนที่ 1'!BY:BY,"6",'ส่วนที่ 1'!CA:CA,"2")</f>
        <v>0</v>
      </c>
      <c r="K77" s="187" t="e">
        <f t="shared" ref="K77" si="18">(J77*100)/F76</f>
        <v>#DIV/0!</v>
      </c>
    </row>
    <row r="78" spans="1:11" x14ac:dyDescent="0.25">
      <c r="A78" s="98"/>
      <c r="B78" s="99"/>
      <c r="C78" s="99"/>
      <c r="D78" s="99"/>
      <c r="E78" s="188"/>
      <c r="F78" s="100"/>
      <c r="G78" s="100"/>
      <c r="H78" s="188"/>
      <c r="I78" s="101" t="s">
        <v>84</v>
      </c>
      <c r="J78" s="101">
        <f>COUNTIFS('ส่วนที่ 1'!BE:BE,"6",'ส่วนที่ 1'!BG:BG,"3")+COUNTIFS('ส่วนที่ 1'!BI:BI,"6",'ส่วนที่ 1'!BK:BK,"3")+COUNTIFS('ส่วนที่ 1'!BM:BM,"6",'ส่วนที่ 1'!BO:BO,"3")+COUNTIFS('ส่วนที่ 1'!BQ:BQ,"6",'ส่วนที่ 1'!BS:BS,"3")+COUNTIFS('ส่วนที่ 1'!BU:BU,"6",'ส่วนที่ 1'!BW:BW,"3")+COUNTIFS('ส่วนที่ 1'!BY:BY,"6",'ส่วนที่ 1'!CA:CA,"3")</f>
        <v>0</v>
      </c>
      <c r="K78" s="187" t="e">
        <f t="shared" ref="K78" si="19">(J78*100)/F76</f>
        <v>#DIV/0!</v>
      </c>
    </row>
    <row r="79" spans="1:11" x14ac:dyDescent="0.25">
      <c r="A79" s="98"/>
      <c r="B79" s="99"/>
      <c r="C79" s="99"/>
      <c r="D79" s="99"/>
      <c r="E79" s="189"/>
      <c r="F79" s="190"/>
      <c r="G79" s="190"/>
      <c r="H79" s="189"/>
      <c r="I79" s="101" t="s">
        <v>85</v>
      </c>
      <c r="J79" s="101">
        <f>COUNTIFS('ส่วนที่ 1'!BE:BE,"6",'ส่วนที่ 1'!BG:BG,"4")+COUNTIFS('ส่วนที่ 1'!BI:BI,"6",'ส่วนที่ 1'!BK:BK,"4")+COUNTIFS('ส่วนที่ 1'!BM:BM,"6",'ส่วนที่ 1'!BO:BO,"4")+COUNTIFS('ส่วนที่ 1'!BQ:BQ,"6",'ส่วนที่ 1'!BS:BS,"4")+COUNTIFS('ส่วนที่ 1'!BU:BU,"6",'ส่วนที่ 1'!BW:BW,"4")+COUNTIFS('ส่วนที่ 1'!BY:BY,"6",'ส่วนที่ 1'!CA:CA,"4")</f>
        <v>0</v>
      </c>
      <c r="K79" s="187" t="e">
        <f t="shared" ref="K79" si="20">(J79*100)/F76</f>
        <v>#DIV/0!</v>
      </c>
    </row>
    <row r="80" spans="1:11" x14ac:dyDescent="0.25">
      <c r="A80" s="191"/>
      <c r="B80" s="192"/>
      <c r="C80" s="192"/>
      <c r="D80" s="192"/>
      <c r="E80" s="193" t="s">
        <v>75</v>
      </c>
      <c r="F80" s="194">
        <f>COUNTIF('ส่วนที่ 1'!BE:BE,"7")+COUNTIF('ส่วนที่ 1'!BI:BI,"7")+COUNTIF('ส่วนที่ 1'!BM:BM,"7")+COUNTIF('ส่วนที่ 1'!BQ:BQ,"7")+COUNTIF('ส่วนที่ 1'!BU:BU,"7")+COUNTIF('ส่วนที่ 1'!BY:BY,"7")</f>
        <v>0</v>
      </c>
      <c r="G80" s="195" t="e">
        <f>(F80*100)/F52</f>
        <v>#DIV/0!</v>
      </c>
      <c r="H80" s="193" t="s">
        <v>80</v>
      </c>
      <c r="I80" s="196" t="s">
        <v>81</v>
      </c>
      <c r="J80" s="197">
        <f>COUNTIFS('ส่วนที่ 1'!BE:BE,"7",'ส่วนที่ 1'!BG:BG,"1")+COUNTIFS('ส่วนที่ 1'!BI:BI,"7",'ส่วนที่ 1'!BK:BK,"1")+COUNTIFS('ส่วนที่ 1'!BM:BM,"7",'ส่วนที่ 1'!BO:BO,"1")+COUNTIFS('ส่วนที่ 1'!BQ:BQ,"7",'ส่วนที่ 1'!BS:BS,"1")+COUNTIFS('ส่วนที่ 1'!BU:BU,"7",'ส่วนที่ 1'!BW:BW,"1")+COUNTIFS('ส่วนที่ 1'!BY:BY,"7",'ส่วนที่ 1'!CA:CA,"1")</f>
        <v>0</v>
      </c>
      <c r="K80" s="198" t="e">
        <f t="shared" ref="K80" si="21">(J80*100)/F80</f>
        <v>#DIV/0!</v>
      </c>
    </row>
    <row r="81" spans="1:11" x14ac:dyDescent="0.25">
      <c r="A81" s="191"/>
      <c r="B81" s="192"/>
      <c r="C81" s="192"/>
      <c r="D81" s="192"/>
      <c r="E81" s="199"/>
      <c r="F81" s="200"/>
      <c r="G81" s="200"/>
      <c r="H81" s="199"/>
      <c r="I81" s="196" t="s">
        <v>82</v>
      </c>
      <c r="J81" s="197">
        <f>COUNTIFS('ส่วนที่ 1'!BE:BE,"7",'ส่วนที่ 1'!BG:BG,"2")+COUNTIFS('ส่วนที่ 1'!BI:BI,"7",'ส่วนที่ 1'!BK:BK,"2")+COUNTIFS('ส่วนที่ 1'!BM:BM,"7",'ส่วนที่ 1'!BO:BO,"2")+COUNTIFS('ส่วนที่ 1'!BQ:BQ,"7",'ส่วนที่ 1'!BS:BS,"2")+COUNTIFS('ส่วนที่ 1'!BU:BU,"7",'ส่วนที่ 1'!BW:BW,"2")+COUNTIFS('ส่วนที่ 1'!BY:BY,"7",'ส่วนที่ 1'!CA:CA,"2")</f>
        <v>0</v>
      </c>
      <c r="K81" s="198" t="e">
        <f t="shared" ref="K81" si="22">(J81*100)/F80</f>
        <v>#DIV/0!</v>
      </c>
    </row>
    <row r="82" spans="1:11" x14ac:dyDescent="0.25">
      <c r="A82" s="191"/>
      <c r="B82" s="192"/>
      <c r="C82" s="192"/>
      <c r="D82" s="192"/>
      <c r="E82" s="199"/>
      <c r="F82" s="200"/>
      <c r="G82" s="200"/>
      <c r="H82" s="199"/>
      <c r="I82" s="200" t="s">
        <v>84</v>
      </c>
      <c r="J82" s="200">
        <f>COUNTIFS('ส่วนที่ 1'!BE:BE,"7",'ส่วนที่ 1'!BG:BG,"3")+COUNTIFS('ส่วนที่ 1'!BI:BI,"7",'ส่วนที่ 1'!BK:BK,"3")+COUNTIFS('ส่วนที่ 1'!BM:BM,"7",'ส่วนที่ 1'!BO:BO,"3")+COUNTIFS('ส่วนที่ 1'!BQ:BQ,"7",'ส่วนที่ 1'!BS:BS,"3")+COUNTIFS('ส่วนที่ 1'!BU:BU,"7",'ส่วนที่ 1'!BW:BW,"3")+COUNTIFS('ส่วนที่ 1'!BY:BY,"7",'ส่วนที่ 1'!CA:CA,"3")</f>
        <v>0</v>
      </c>
      <c r="K82" s="201" t="e">
        <f t="shared" ref="K82" si="23">(J82*100)/F80</f>
        <v>#DIV/0!</v>
      </c>
    </row>
    <row r="83" spans="1:11" x14ac:dyDescent="0.25">
      <c r="A83" s="191"/>
      <c r="B83" s="192"/>
      <c r="C83" s="192"/>
      <c r="D83" s="192"/>
      <c r="E83" s="196"/>
      <c r="F83" s="197"/>
      <c r="G83" s="197"/>
      <c r="H83" s="196"/>
      <c r="I83" s="202" t="s">
        <v>85</v>
      </c>
      <c r="J83" s="203">
        <f>COUNTIFS('ส่วนที่ 1'!BE:BE,"7",'ส่วนที่ 1'!BG:BG,"4")+COUNTIFS('ส่วนที่ 1'!BI:BI,"7",'ส่วนที่ 1'!BK:BK,"4")+COUNTIFS('ส่วนที่ 1'!BM:BM,"7",'ส่วนที่ 1'!BO:BO,"4")+COUNTIFS('ส่วนที่ 1'!BQ:BQ,"7",'ส่วนที่ 1'!BS:BS,"4")+COUNTIFS('ส่วนที่ 1'!BU:BU,"7",'ส่วนที่ 1'!BW:BW,"4")+COUNTIFS('ส่วนที่ 1'!BY:BY,"7",'ส่วนที่ 1'!CA:CA,"4")</f>
        <v>0</v>
      </c>
      <c r="K83" s="204" t="e">
        <f t="shared" ref="K83" si="24">(J83*100)/F80</f>
        <v>#DIV/0!</v>
      </c>
    </row>
    <row r="84" spans="1:11" x14ac:dyDescent="0.25">
      <c r="A84" s="205"/>
      <c r="B84" s="206"/>
      <c r="C84" s="206"/>
      <c r="D84" s="206"/>
      <c r="E84" s="207" t="s">
        <v>79</v>
      </c>
      <c r="F84" s="208">
        <f>COUNTIF('ส่วนที่ 1'!BE:BE,"8")+COUNTIF('ส่วนที่ 1'!BI:BI,"8")+COUNTIF('ส่วนที่ 1'!BM:BM,"8")+COUNTIF('ส่วนที่ 1'!BQ:BQ,"8")+COUNTIF('ส่วนที่ 1'!BU:BU,"8")+COUNTIF('ส่วนที่ 1'!BY:BY,"8")</f>
        <v>0</v>
      </c>
      <c r="G84" s="209" t="e">
        <f>(F84*100)/F52</f>
        <v>#DIV/0!</v>
      </c>
      <c r="H84" s="207" t="s">
        <v>80</v>
      </c>
      <c r="I84" s="210" t="s">
        <v>81</v>
      </c>
      <c r="J84" s="211">
        <f>COUNTIFS('ส่วนที่ 1'!BE:BE,"8",'ส่วนที่ 1'!BG:BG,"1")+COUNTIFS('ส่วนที่ 1'!BI:BI,"8",'ส่วนที่ 1'!BK:BK,"1")+COUNTIFS('ส่วนที่ 1'!BM:BM,"8",'ส่วนที่ 1'!BO:BO,"1")+COUNTIFS('ส่วนที่ 1'!BQ:BQ,"8",'ส่วนที่ 1'!BS:BS,"1")+COUNTIFS('ส่วนที่ 1'!BU:BU,"8",'ส่วนที่ 1'!BW:BW,"1")+COUNTIFS('ส่วนที่ 1'!BY:BY,"8",'ส่วนที่ 1'!CA:CA,"1")</f>
        <v>0</v>
      </c>
      <c r="K84" s="212" t="e">
        <f t="shared" ref="K84" si="25">(J84*100)/F84</f>
        <v>#DIV/0!</v>
      </c>
    </row>
    <row r="85" spans="1:11" x14ac:dyDescent="0.25">
      <c r="A85" s="205"/>
      <c r="B85" s="206"/>
      <c r="C85" s="206"/>
      <c r="D85" s="206"/>
      <c r="E85" s="213"/>
      <c r="F85" s="214"/>
      <c r="G85" s="214"/>
      <c r="H85" s="213"/>
      <c r="I85" s="210" t="s">
        <v>82</v>
      </c>
      <c r="J85" s="211">
        <f>COUNTIFS('ส่วนที่ 1'!BE:BE,"8",'ส่วนที่ 1'!BG:BG,"2")+COUNTIFS('ส่วนที่ 1'!BI:BI,"8",'ส่วนที่ 1'!BK:BK,"2")+COUNTIFS('ส่วนที่ 1'!BM:BM,"8",'ส่วนที่ 1'!BO:BO,"2")+COUNTIFS('ส่วนที่ 1'!BQ:BQ,"8",'ส่วนที่ 1'!BS:BS,"2")+COUNTIFS('ส่วนที่ 1'!BU:BU,"8",'ส่วนที่ 1'!BW:BW,"2")+COUNTIFS('ส่วนที่ 1'!BY:BY,"8",'ส่วนที่ 1'!CA:CA,"2")</f>
        <v>0</v>
      </c>
      <c r="K85" s="212" t="e">
        <f t="shared" ref="K85" si="26">(J85*100)/F84</f>
        <v>#DIV/0!</v>
      </c>
    </row>
    <row r="86" spans="1:11" x14ac:dyDescent="0.25">
      <c r="A86" s="205"/>
      <c r="B86" s="206"/>
      <c r="C86" s="206"/>
      <c r="D86" s="206"/>
      <c r="E86" s="213"/>
      <c r="F86" s="214"/>
      <c r="G86" s="214"/>
      <c r="H86" s="213"/>
      <c r="I86" s="210" t="s">
        <v>84</v>
      </c>
      <c r="J86" s="211">
        <f>COUNTIFS('ส่วนที่ 1'!BE:BE,"8",'ส่วนที่ 1'!BG:BG,"3")+COUNTIFS('ส่วนที่ 1'!BI:BI,"8",'ส่วนที่ 1'!BK:BK,"3")+COUNTIFS('ส่วนที่ 1'!BM:BM,"8",'ส่วนที่ 1'!BO:BO,"3")+COUNTIFS('ส่วนที่ 1'!BQ:BQ,"8",'ส่วนที่ 1'!BS:BS,"3")+COUNTIFS('ส่วนที่ 1'!BU:BU,"8",'ส่วนที่ 1'!BW:BW,"3")+COUNTIFS('ส่วนที่ 1'!BY:BY,"8",'ส่วนที่ 1'!CA:CA,"3")</f>
        <v>0</v>
      </c>
      <c r="K86" s="212" t="e">
        <f t="shared" ref="K86" si="27">(J86*100)/F84</f>
        <v>#DIV/0!</v>
      </c>
    </row>
    <row r="87" spans="1:11" x14ac:dyDescent="0.25">
      <c r="A87" s="205"/>
      <c r="B87" s="206"/>
      <c r="C87" s="206"/>
      <c r="D87" s="206"/>
      <c r="E87" s="210"/>
      <c r="F87" s="211"/>
      <c r="G87" s="211"/>
      <c r="H87" s="210"/>
      <c r="I87" s="214" t="s">
        <v>85</v>
      </c>
      <c r="J87" s="214">
        <f>COUNTIFS('ส่วนที่ 1'!BE:BE,"8",'ส่วนที่ 1'!BG:BG,"4")+COUNTIFS('ส่วนที่ 1'!BI:BI,"8",'ส่วนที่ 1'!BK:BK,"4")+COUNTIFS('ส่วนที่ 1'!BM:BM,"8",'ส่วนที่ 1'!BO:BO,"4")+COUNTIFS('ส่วนที่ 1'!BQ:BQ,"8",'ส่วนที่ 1'!BS:BS,"4")+COUNTIFS('ส่วนที่ 1'!BU:BU,"8",'ส่วนที่ 1'!BW:BW,"4")+COUNTIFS('ส่วนที่ 1'!BY:BY,"8",'ส่วนที่ 1'!CA:CA,"4")</f>
        <v>0</v>
      </c>
      <c r="K87" s="215" t="e">
        <f t="shared" ref="K87" si="28">(J87*100)/F84</f>
        <v>#DIV/0!</v>
      </c>
    </row>
    <row r="88" spans="1:11" x14ac:dyDescent="0.25">
      <c r="A88" s="216"/>
      <c r="B88" s="217"/>
      <c r="C88" s="217"/>
      <c r="D88" s="217"/>
      <c r="E88" s="218" t="s">
        <v>76</v>
      </c>
      <c r="F88" s="219">
        <f>COUNTIF('ส่วนที่ 1'!BE:BE,"9")+COUNTIF('ส่วนที่ 1'!BI:BI,"9")+COUNTIF('ส่วนที่ 1'!BM:BM,"9")+COUNTIF('ส่วนที่ 1'!BQ:BQ,"9")+COUNTIF('ส่วนที่ 1'!BU:BU,"9")+COUNTIF('ส่วนที่ 1'!BY:BY,"9")</f>
        <v>0</v>
      </c>
      <c r="G88" s="220" t="e">
        <f>(F88*100)/F52</f>
        <v>#DIV/0!</v>
      </c>
      <c r="H88" s="221" t="s">
        <v>80</v>
      </c>
      <c r="I88" s="222" t="s">
        <v>81</v>
      </c>
      <c r="J88" s="223">
        <f>COUNTIFS('ส่วนที่ 1'!BE:BE,"9",'ส่วนที่ 1'!BG:BG,"1")+COUNTIFS('ส่วนที่ 1'!BI:BI,"9",'ส่วนที่ 1'!BK:BK,"1")+COUNTIFS('ส่วนที่ 1'!BM:BM,"9",'ส่วนที่ 1'!BO:BO,"1")+COUNTIFS('ส่วนที่ 1'!BQ:BQ,"9",'ส่วนที่ 1'!BS:BS,"1")+COUNTIFS('ส่วนที่ 1'!BU:BU,"9",'ส่วนที่ 1'!BW:BW,"1")+COUNTIFS('ส่วนที่ 1'!BY:BY,"9",'ส่วนที่ 1'!CA:CA,"1")</f>
        <v>0</v>
      </c>
      <c r="K88" s="224" t="e">
        <f t="shared" ref="K88" si="29">(J88*100)/F88</f>
        <v>#DIV/0!</v>
      </c>
    </row>
    <row r="89" spans="1:11" x14ac:dyDescent="0.25">
      <c r="A89" s="216"/>
      <c r="B89" s="217"/>
      <c r="C89" s="217"/>
      <c r="D89" s="217"/>
      <c r="E89" s="225"/>
      <c r="F89" s="221"/>
      <c r="G89" s="221"/>
      <c r="H89" s="221"/>
      <c r="I89" s="226" t="s">
        <v>82</v>
      </c>
      <c r="J89" s="227">
        <f>COUNTIFS('ส่วนที่ 1'!BE:BE,"9",'ส่วนที่ 1'!BG:BG,"2")+COUNTIFS('ส่วนที่ 1'!BI:BI,"9",'ส่วนที่ 1'!BK:BK,"2")+COUNTIFS('ส่วนที่ 1'!BM:BM,"9",'ส่วนที่ 1'!BO:BO,"2")+COUNTIFS('ส่วนที่ 1'!BQ:BQ,"9",'ส่วนที่ 1'!BS:BS,"2")+COUNTIFS('ส่วนที่ 1'!BU:BU,"9",'ส่วนที่ 1'!BW:BW,"2")+COUNTIFS('ส่วนที่ 1'!BY:BY,"9",'ส่วนที่ 1'!CA:CA,"2")</f>
        <v>0</v>
      </c>
      <c r="K89" s="228" t="e">
        <f t="shared" ref="K89" si="30">(J89*100)/F88</f>
        <v>#DIV/0!</v>
      </c>
    </row>
    <row r="90" spans="1:11" x14ac:dyDescent="0.25">
      <c r="A90" s="216"/>
      <c r="B90" s="217"/>
      <c r="C90" s="217"/>
      <c r="D90" s="217"/>
      <c r="E90" s="225"/>
      <c r="F90" s="221"/>
      <c r="G90" s="221"/>
      <c r="H90" s="221"/>
      <c r="I90" s="226" t="s">
        <v>84</v>
      </c>
      <c r="J90" s="227">
        <f>COUNTIFS('ส่วนที่ 1'!BE:BE,"9",'ส่วนที่ 1'!BG:BG,"3")+COUNTIFS('ส่วนที่ 1'!BI:BI,"9",'ส่วนที่ 1'!BK:BK,"3")+COUNTIFS('ส่วนที่ 1'!BM:BM,"9",'ส่วนที่ 1'!BO:BO,"3")+COUNTIFS('ส่วนที่ 1'!BQ:BQ,"9",'ส่วนที่ 1'!BS:BS,"3")+COUNTIFS('ส่วนที่ 1'!BU:BU,"9",'ส่วนที่ 1'!BW:BW,"3")+COUNTIFS('ส่วนที่ 1'!BY:BY,"9",'ส่วนที่ 1'!CA:CA,"3")</f>
        <v>0</v>
      </c>
      <c r="K90" s="228" t="e">
        <f t="shared" ref="K90" si="31">(J90*100)/F88</f>
        <v>#DIV/0!</v>
      </c>
    </row>
    <row r="91" spans="1:11" ht="14.4" thickBot="1" x14ac:dyDescent="0.3">
      <c r="A91" s="229"/>
      <c r="B91" s="230"/>
      <c r="C91" s="230"/>
      <c r="D91" s="231"/>
      <c r="E91" s="232"/>
      <c r="F91" s="231"/>
      <c r="G91" s="231"/>
      <c r="H91" s="231"/>
      <c r="I91" s="231" t="s">
        <v>85</v>
      </c>
      <c r="J91" s="231">
        <f>COUNTIFS('ส่วนที่ 1'!BE:BE,"9",'ส่วนที่ 1'!BG:BG,"4")+COUNTIFS('ส่วนที่ 1'!BI:BI,"9",'ส่วนที่ 1'!BK:BK,"4")+COUNTIFS('ส่วนที่ 1'!BM:BM,"9",'ส่วนที่ 1'!BO:BO,"4")+COUNTIFS('ส่วนที่ 1'!BQ:BQ,"9",'ส่วนที่ 1'!BS:BS,"4")+COUNTIFS('ส่วนที่ 1'!BU:BU,"9",'ส่วนที่ 1'!BW:BW,"4")+COUNTIFS('ส่วนที่ 1'!BY:BY,"9",'ส่วนที่ 1'!CA:CA,"4")</f>
        <v>0</v>
      </c>
      <c r="K91" s="233" t="e">
        <f t="shared" ref="K91" si="32">(J91*100)/F88</f>
        <v>#DIV/0!</v>
      </c>
    </row>
  </sheetData>
  <sheetProtection algorithmName="SHA-512" hashValue="2eUm3F6kDn3XqYhnIrgyG5K7uqVRDlb784mNv7uuyY01RKwqpq9dzJOV2da043d/rQaK+7SS8aexDOTltWM90Q==" saltValue="LwTnJGagke2X8rRKOQVwrA==" spinCount="100000" sheet="1" objects="1" scenarios="1"/>
  <mergeCells count="8">
    <mergeCell ref="A46:D46"/>
    <mergeCell ref="A48:D48"/>
    <mergeCell ref="A3:D3"/>
    <mergeCell ref="A1:D1"/>
    <mergeCell ref="A7:D7"/>
    <mergeCell ref="A25:D25"/>
    <mergeCell ref="A31:D31"/>
    <mergeCell ref="A37:D37"/>
  </mergeCells>
  <pageMargins left="0.7" right="0.7" top="0.75" bottom="0.75" header="0.3" footer="0.3"/>
  <pageSetup paperSize="9" orientation="portrait" r:id="rId1"/>
  <ignoredErrors>
    <ignoredError sqref="F3:F5 G8:G23 G26:G36 G52:K90 G39:G43 C38 C45 G46:G49 H91:K9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ส่วนที่ 1</vt:lpstr>
      <vt:lpstr>ส่วนที่ 2</vt:lpstr>
      <vt:lpstr>ประมวลผล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2015-06-05T18:19:34Z</dcterms:created>
  <dcterms:modified xsi:type="dcterms:W3CDTF">2021-01-22T07:31:52Z</dcterms:modified>
</cp:coreProperties>
</file>