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รายงานนิล\work for home\ปี2564\AIC\สรุป AIC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6" i="1" l="1"/>
  <c r="P275" i="1"/>
  <c r="P274" i="1"/>
  <c r="P273" i="1"/>
  <c r="P272" i="1"/>
  <c r="M272" i="1"/>
  <c r="G272" i="1"/>
  <c r="E272" i="1"/>
  <c r="P271" i="1"/>
  <c r="M271" i="1"/>
  <c r="E271" i="1"/>
  <c r="P270" i="1"/>
  <c r="M270" i="1"/>
  <c r="E270" i="1"/>
  <c r="P269" i="1"/>
  <c r="M269" i="1"/>
  <c r="G269" i="1"/>
  <c r="E269" i="1"/>
  <c r="P268" i="1"/>
  <c r="M268" i="1"/>
  <c r="G268" i="1"/>
  <c r="E268" i="1"/>
  <c r="P267" i="1"/>
  <c r="M267" i="1"/>
  <c r="E267" i="1"/>
  <c r="P266" i="1"/>
  <c r="M266" i="1"/>
  <c r="E266" i="1"/>
  <c r="P265" i="1"/>
  <c r="M265" i="1"/>
  <c r="G265" i="1"/>
  <c r="E265" i="1"/>
  <c r="P264" i="1"/>
  <c r="M264" i="1"/>
  <c r="G264" i="1"/>
  <c r="E264" i="1"/>
  <c r="P263" i="1"/>
  <c r="M263" i="1"/>
  <c r="E263" i="1"/>
  <c r="N262" i="1"/>
  <c r="L262" i="1"/>
  <c r="J262" i="1"/>
  <c r="H262" i="1"/>
  <c r="I272" i="1" s="1"/>
  <c r="F262" i="1"/>
  <c r="G271" i="1" s="1"/>
  <c r="D262" i="1"/>
  <c r="P261" i="1"/>
  <c r="K261" i="1"/>
  <c r="I261" i="1"/>
  <c r="P260" i="1"/>
  <c r="K260" i="1"/>
  <c r="I260" i="1"/>
  <c r="P259" i="1"/>
  <c r="K259" i="1"/>
  <c r="I259" i="1"/>
  <c r="P258" i="1"/>
  <c r="K258" i="1"/>
  <c r="I258" i="1"/>
  <c r="P257" i="1"/>
  <c r="K257" i="1"/>
  <c r="I257" i="1"/>
  <c r="P256" i="1"/>
  <c r="K256" i="1"/>
  <c r="I256" i="1"/>
  <c r="P255" i="1"/>
  <c r="K255" i="1"/>
  <c r="I255" i="1"/>
  <c r="P254" i="1"/>
  <c r="K254" i="1"/>
  <c r="I254" i="1"/>
  <c r="P253" i="1"/>
  <c r="K253" i="1"/>
  <c r="I253" i="1"/>
  <c r="P252" i="1"/>
  <c r="K252" i="1"/>
  <c r="K251" i="1" s="1"/>
  <c r="I252" i="1"/>
  <c r="I251" i="1" s="1"/>
  <c r="N251" i="1"/>
  <c r="O261" i="1" s="1"/>
  <c r="L251" i="1"/>
  <c r="J251" i="1"/>
  <c r="H251" i="1"/>
  <c r="F251" i="1"/>
  <c r="G261" i="1" s="1"/>
  <c r="D251" i="1"/>
  <c r="P250" i="1"/>
  <c r="P249" i="1"/>
  <c r="P248" i="1"/>
  <c r="P247" i="1"/>
  <c r="P244" i="1"/>
  <c r="O244" i="1"/>
  <c r="K244" i="1"/>
  <c r="P242" i="1"/>
  <c r="P241" i="1"/>
  <c r="P240" i="1"/>
  <c r="P239" i="1"/>
  <c r="P238" i="1"/>
  <c r="P237" i="1"/>
  <c r="P236" i="1"/>
  <c r="P234" i="1"/>
  <c r="P233" i="1"/>
  <c r="P232" i="1"/>
  <c r="P231" i="1"/>
  <c r="P230" i="1"/>
  <c r="N229" i="1"/>
  <c r="N208" i="1" s="1"/>
  <c r="O219" i="1" s="1"/>
  <c r="L229" i="1"/>
  <c r="L208" i="1" s="1"/>
  <c r="J229" i="1"/>
  <c r="H229" i="1"/>
  <c r="F229" i="1"/>
  <c r="F208" i="1" s="1"/>
  <c r="G219" i="1" s="1"/>
  <c r="D229" i="1"/>
  <c r="P227" i="1"/>
  <c r="P226" i="1"/>
  <c r="P225" i="1"/>
  <c r="P224" i="1"/>
  <c r="P223" i="1"/>
  <c r="P222" i="1"/>
  <c r="P219" i="1"/>
  <c r="K219" i="1"/>
  <c r="P217" i="1"/>
  <c r="P216" i="1"/>
  <c r="P215" i="1"/>
  <c r="P214" i="1"/>
  <c r="P213" i="1"/>
  <c r="P212" i="1"/>
  <c r="P211" i="1"/>
  <c r="P210" i="1"/>
  <c r="O210" i="1"/>
  <c r="K210" i="1"/>
  <c r="I210" i="1"/>
  <c r="G210" i="1"/>
  <c r="O208" i="1"/>
  <c r="K208" i="1"/>
  <c r="J208" i="1"/>
  <c r="H208" i="1"/>
  <c r="G208" i="1"/>
  <c r="P207" i="1"/>
  <c r="P206" i="1"/>
  <c r="O206" i="1"/>
  <c r="P205" i="1"/>
  <c r="M205" i="1"/>
  <c r="K205" i="1"/>
  <c r="P204" i="1"/>
  <c r="K204" i="1"/>
  <c r="P203" i="1"/>
  <c r="O203" i="1"/>
  <c r="P202" i="1"/>
  <c r="O202" i="1"/>
  <c r="M202" i="1"/>
  <c r="P201" i="1"/>
  <c r="M201" i="1"/>
  <c r="K201" i="1"/>
  <c r="P200" i="1"/>
  <c r="K200" i="1"/>
  <c r="N199" i="1"/>
  <c r="O204" i="1" s="1"/>
  <c r="L199" i="1"/>
  <c r="J199" i="1"/>
  <c r="K206" i="1" s="1"/>
  <c r="H199" i="1"/>
  <c r="I204" i="1" s="1"/>
  <c r="G199" i="1"/>
  <c r="F199" i="1"/>
  <c r="D199" i="1"/>
  <c r="P197" i="1"/>
  <c r="K197" i="1"/>
  <c r="E197" i="1"/>
  <c r="P196" i="1"/>
  <c r="O196" i="1"/>
  <c r="K196" i="1"/>
  <c r="N195" i="1"/>
  <c r="O197" i="1" s="1"/>
  <c r="L195" i="1"/>
  <c r="P195" i="1" s="1"/>
  <c r="Q197" i="1" s="1"/>
  <c r="J195" i="1"/>
  <c r="H195" i="1"/>
  <c r="G195" i="1"/>
  <c r="F195" i="1"/>
  <c r="D195" i="1"/>
  <c r="E196" i="1" s="1"/>
  <c r="P194" i="1"/>
  <c r="M194" i="1"/>
  <c r="P193" i="1"/>
  <c r="O193" i="1"/>
  <c r="E193" i="1"/>
  <c r="P192" i="1"/>
  <c r="M192" i="1"/>
  <c r="P191" i="1"/>
  <c r="E191" i="1"/>
  <c r="N190" i="1"/>
  <c r="O191" i="1" s="1"/>
  <c r="L190" i="1"/>
  <c r="M193" i="1" s="1"/>
  <c r="J190" i="1"/>
  <c r="I190" i="1"/>
  <c r="H190" i="1"/>
  <c r="G190" i="1"/>
  <c r="F190" i="1"/>
  <c r="D190" i="1"/>
  <c r="E194" i="1" s="1"/>
  <c r="P188" i="1"/>
  <c r="O188" i="1"/>
  <c r="M188" i="1"/>
  <c r="K188" i="1"/>
  <c r="I188" i="1"/>
  <c r="G188" i="1"/>
  <c r="G186" i="1" s="1"/>
  <c r="E188" i="1"/>
  <c r="P187" i="1"/>
  <c r="O187" i="1"/>
  <c r="G187" i="1"/>
  <c r="O186" i="1"/>
  <c r="N186" i="1"/>
  <c r="L186" i="1"/>
  <c r="M187" i="1" s="1"/>
  <c r="M186" i="1" s="1"/>
  <c r="J186" i="1"/>
  <c r="K187" i="1" s="1"/>
  <c r="K186" i="1" s="1"/>
  <c r="H186" i="1"/>
  <c r="I187" i="1" s="1"/>
  <c r="I186" i="1" s="1"/>
  <c r="F186" i="1"/>
  <c r="D186" i="1"/>
  <c r="P185" i="1"/>
  <c r="K185" i="1"/>
  <c r="P184" i="1"/>
  <c r="K184" i="1"/>
  <c r="P183" i="1"/>
  <c r="M183" i="1"/>
  <c r="E183" i="1"/>
  <c r="P182" i="1"/>
  <c r="K182" i="1"/>
  <c r="I182" i="1"/>
  <c r="P181" i="1"/>
  <c r="E181" i="1"/>
  <c r="P180" i="1"/>
  <c r="K180" i="1"/>
  <c r="I180" i="1"/>
  <c r="P179" i="1"/>
  <c r="O179" i="1"/>
  <c r="G179" i="1"/>
  <c r="P178" i="1"/>
  <c r="O178" i="1"/>
  <c r="G178" i="1"/>
  <c r="P177" i="1"/>
  <c r="O177" i="1"/>
  <c r="G177" i="1"/>
  <c r="P176" i="1"/>
  <c r="Q176" i="1" s="1"/>
  <c r="O176" i="1"/>
  <c r="G176" i="1"/>
  <c r="P175" i="1"/>
  <c r="N175" i="1"/>
  <c r="L175" i="1"/>
  <c r="J175" i="1"/>
  <c r="K183" i="1" s="1"/>
  <c r="H175" i="1"/>
  <c r="F175" i="1"/>
  <c r="D175" i="1"/>
  <c r="E185" i="1" s="1"/>
  <c r="P174" i="1"/>
  <c r="M174" i="1"/>
  <c r="K174" i="1"/>
  <c r="E174" i="1"/>
  <c r="Q173" i="1"/>
  <c r="P173" i="1"/>
  <c r="M173" i="1"/>
  <c r="E173" i="1"/>
  <c r="Q172" i="1"/>
  <c r="P172" i="1"/>
  <c r="M172" i="1"/>
  <c r="K172" i="1"/>
  <c r="E172" i="1"/>
  <c r="P171" i="1"/>
  <c r="M171" i="1"/>
  <c r="K171" i="1"/>
  <c r="E171" i="1"/>
  <c r="E170" i="1" s="1"/>
  <c r="N170" i="1"/>
  <c r="M170" i="1"/>
  <c r="L170" i="1"/>
  <c r="J170" i="1"/>
  <c r="K173" i="1" s="1"/>
  <c r="H170" i="1"/>
  <c r="I174" i="1" s="1"/>
  <c r="F170" i="1"/>
  <c r="D170" i="1"/>
  <c r="P170" i="1" s="1"/>
  <c r="P169" i="1"/>
  <c r="G169" i="1"/>
  <c r="P168" i="1"/>
  <c r="G168" i="1"/>
  <c r="P167" i="1"/>
  <c r="G167" i="1"/>
  <c r="P166" i="1"/>
  <c r="G166" i="1"/>
  <c r="P165" i="1"/>
  <c r="G165" i="1"/>
  <c r="P164" i="1"/>
  <c r="G164" i="1"/>
  <c r="P163" i="1"/>
  <c r="G163" i="1"/>
  <c r="P162" i="1"/>
  <c r="G162" i="1"/>
  <c r="P161" i="1"/>
  <c r="G161" i="1"/>
  <c r="P160" i="1"/>
  <c r="G160" i="1"/>
  <c r="P159" i="1"/>
  <c r="G159" i="1"/>
  <c r="P158" i="1"/>
  <c r="G158" i="1"/>
  <c r="P157" i="1"/>
  <c r="G157" i="1"/>
  <c r="P156" i="1"/>
  <c r="G156" i="1"/>
  <c r="P155" i="1"/>
  <c r="G155" i="1"/>
  <c r="P154" i="1"/>
  <c r="G154" i="1"/>
  <c r="P153" i="1"/>
  <c r="G153" i="1"/>
  <c r="P152" i="1"/>
  <c r="G152" i="1"/>
  <c r="P151" i="1"/>
  <c r="G151" i="1"/>
  <c r="G148" i="1" s="1"/>
  <c r="P150" i="1"/>
  <c r="G150" i="1"/>
  <c r="P149" i="1"/>
  <c r="O149" i="1"/>
  <c r="G149" i="1"/>
  <c r="N148" i="1"/>
  <c r="L148" i="1"/>
  <c r="J148" i="1"/>
  <c r="H148" i="1"/>
  <c r="F148" i="1"/>
  <c r="D148" i="1"/>
  <c r="P147" i="1"/>
  <c r="E147" i="1"/>
  <c r="E145" i="1" s="1"/>
  <c r="P146" i="1"/>
  <c r="K146" i="1"/>
  <c r="E146" i="1"/>
  <c r="N145" i="1"/>
  <c r="L145" i="1"/>
  <c r="J145" i="1"/>
  <c r="K147" i="1" s="1"/>
  <c r="H145" i="1"/>
  <c r="I146" i="1" s="1"/>
  <c r="F145" i="1"/>
  <c r="D145" i="1"/>
  <c r="P144" i="1"/>
  <c r="P140" i="1"/>
  <c r="I140" i="1"/>
  <c r="G140" i="1"/>
  <c r="P139" i="1"/>
  <c r="G139" i="1"/>
  <c r="P138" i="1"/>
  <c r="I138" i="1"/>
  <c r="G138" i="1"/>
  <c r="P137" i="1"/>
  <c r="G137" i="1"/>
  <c r="E137" i="1"/>
  <c r="P136" i="1"/>
  <c r="M136" i="1"/>
  <c r="G136" i="1"/>
  <c r="E136" i="1"/>
  <c r="P135" i="1"/>
  <c r="M135" i="1"/>
  <c r="G135" i="1"/>
  <c r="E135" i="1"/>
  <c r="P134" i="1"/>
  <c r="M134" i="1"/>
  <c r="E134" i="1"/>
  <c r="P133" i="1"/>
  <c r="M133" i="1"/>
  <c r="G133" i="1"/>
  <c r="E133" i="1"/>
  <c r="P132" i="1"/>
  <c r="M132" i="1"/>
  <c r="G132" i="1"/>
  <c r="E132" i="1"/>
  <c r="P131" i="1"/>
  <c r="M131" i="1"/>
  <c r="G131" i="1"/>
  <c r="E131" i="1"/>
  <c r="P130" i="1"/>
  <c r="M130" i="1"/>
  <c r="E130" i="1"/>
  <c r="P129" i="1"/>
  <c r="M129" i="1"/>
  <c r="G129" i="1"/>
  <c r="E129" i="1"/>
  <c r="N128" i="1"/>
  <c r="O137" i="1" s="1"/>
  <c r="L128" i="1"/>
  <c r="J128" i="1"/>
  <c r="K139" i="1" s="1"/>
  <c r="H128" i="1"/>
  <c r="I139" i="1" s="1"/>
  <c r="F128" i="1"/>
  <c r="D128" i="1"/>
  <c r="P127" i="1"/>
  <c r="O127" i="1"/>
  <c r="K127" i="1"/>
  <c r="I127" i="1"/>
  <c r="G127" i="1"/>
  <c r="P126" i="1"/>
  <c r="O126" i="1"/>
  <c r="K126" i="1"/>
  <c r="G126" i="1"/>
  <c r="P125" i="1"/>
  <c r="O125" i="1"/>
  <c r="K125" i="1"/>
  <c r="G125" i="1"/>
  <c r="P124" i="1"/>
  <c r="O124" i="1"/>
  <c r="K124" i="1"/>
  <c r="G124" i="1"/>
  <c r="P123" i="1"/>
  <c r="O123" i="1"/>
  <c r="K123" i="1"/>
  <c r="I123" i="1"/>
  <c r="G123" i="1"/>
  <c r="P122" i="1"/>
  <c r="O122" i="1"/>
  <c r="K122" i="1"/>
  <c r="G122" i="1"/>
  <c r="P121" i="1"/>
  <c r="O121" i="1"/>
  <c r="K121" i="1"/>
  <c r="G121" i="1"/>
  <c r="P120" i="1"/>
  <c r="O120" i="1"/>
  <c r="K120" i="1"/>
  <c r="G120" i="1"/>
  <c r="P119" i="1"/>
  <c r="O119" i="1"/>
  <c r="K119" i="1"/>
  <c r="I119" i="1"/>
  <c r="G119" i="1"/>
  <c r="P118" i="1"/>
  <c r="O118" i="1"/>
  <c r="K118" i="1"/>
  <c r="G118" i="1"/>
  <c r="P117" i="1"/>
  <c r="O117" i="1"/>
  <c r="K117" i="1"/>
  <c r="G117" i="1"/>
  <c r="P116" i="1"/>
  <c r="O116" i="1"/>
  <c r="K116" i="1"/>
  <c r="G116" i="1"/>
  <c r="G115" i="1" s="1"/>
  <c r="N115" i="1"/>
  <c r="L115" i="1"/>
  <c r="J115" i="1"/>
  <c r="H115" i="1"/>
  <c r="I125" i="1" s="1"/>
  <c r="F115" i="1"/>
  <c r="D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N97" i="1"/>
  <c r="O97" i="1" s="1"/>
  <c r="L97" i="1"/>
  <c r="M97" i="1" s="1"/>
  <c r="J97" i="1"/>
  <c r="H97" i="1"/>
  <c r="I97" i="1" s="1"/>
  <c r="F97" i="1"/>
  <c r="D97" i="1"/>
  <c r="E97" i="1" s="1"/>
  <c r="P95" i="1"/>
  <c r="P94" i="1"/>
  <c r="P93" i="1"/>
  <c r="P92" i="1"/>
  <c r="P91" i="1"/>
  <c r="P90" i="1"/>
  <c r="P88" i="1"/>
  <c r="M88" i="1"/>
  <c r="I88" i="1"/>
  <c r="E88" i="1"/>
  <c r="P86" i="1"/>
  <c r="P85" i="1"/>
  <c r="P84" i="1"/>
  <c r="P83" i="1"/>
  <c r="P82" i="1"/>
  <c r="P81" i="1"/>
  <c r="P80" i="1"/>
  <c r="P78" i="1"/>
  <c r="M78" i="1"/>
  <c r="E78" i="1"/>
  <c r="N76" i="1"/>
  <c r="O78" i="1" s="1"/>
  <c r="M76" i="1"/>
  <c r="L76" i="1"/>
  <c r="J76" i="1"/>
  <c r="K88" i="1" s="1"/>
  <c r="I76" i="1"/>
  <c r="H76" i="1"/>
  <c r="I78" i="1" s="1"/>
  <c r="F76" i="1"/>
  <c r="G88" i="1" s="1"/>
  <c r="E76" i="1"/>
  <c r="D76" i="1"/>
  <c r="P75" i="1"/>
  <c r="P73" i="1"/>
  <c r="K73" i="1"/>
  <c r="P72" i="1"/>
  <c r="M72" i="1"/>
  <c r="N71" i="1"/>
  <c r="L71" i="1"/>
  <c r="M73" i="1" s="1"/>
  <c r="M71" i="1" s="1"/>
  <c r="J71" i="1"/>
  <c r="K72" i="1" s="1"/>
  <c r="H71" i="1"/>
  <c r="I72" i="1" s="1"/>
  <c r="F71" i="1"/>
  <c r="D71" i="1"/>
  <c r="P70" i="1"/>
  <c r="O70" i="1"/>
  <c r="G70" i="1"/>
  <c r="E70" i="1"/>
  <c r="P69" i="1"/>
  <c r="I69" i="1"/>
  <c r="E69" i="1"/>
  <c r="P68" i="1"/>
  <c r="I68" i="1"/>
  <c r="G68" i="1"/>
  <c r="P67" i="1"/>
  <c r="P66" i="1"/>
  <c r="O66" i="1"/>
  <c r="G66" i="1"/>
  <c r="E66" i="1"/>
  <c r="P65" i="1"/>
  <c r="I65" i="1"/>
  <c r="E65" i="1"/>
  <c r="P64" i="1"/>
  <c r="I64" i="1"/>
  <c r="G64" i="1"/>
  <c r="N63" i="1"/>
  <c r="O69" i="1" s="1"/>
  <c r="L63" i="1"/>
  <c r="J63" i="1"/>
  <c r="H63" i="1"/>
  <c r="I70" i="1" s="1"/>
  <c r="F63" i="1"/>
  <c r="G69" i="1" s="1"/>
  <c r="D63" i="1"/>
  <c r="E67" i="1" s="1"/>
  <c r="P61" i="1"/>
  <c r="Q61" i="1" s="1"/>
  <c r="E61" i="1"/>
  <c r="P60" i="1"/>
  <c r="M60" i="1"/>
  <c r="M59" i="1" s="1"/>
  <c r="E60" i="1"/>
  <c r="P59" i="1"/>
  <c r="N59" i="1"/>
  <c r="L59" i="1"/>
  <c r="M61" i="1" s="1"/>
  <c r="J59" i="1"/>
  <c r="K60" i="1" s="1"/>
  <c r="H59" i="1"/>
  <c r="I60" i="1" s="1"/>
  <c r="F59" i="1"/>
  <c r="E59" i="1"/>
  <c r="D59" i="1"/>
  <c r="P58" i="1"/>
  <c r="M58" i="1"/>
  <c r="P57" i="1"/>
  <c r="M57" i="1"/>
  <c r="I57" i="1"/>
  <c r="P56" i="1"/>
  <c r="M56" i="1"/>
  <c r="P55" i="1"/>
  <c r="M55" i="1"/>
  <c r="P54" i="1"/>
  <c r="O54" i="1"/>
  <c r="M54" i="1"/>
  <c r="E54" i="1"/>
  <c r="P53" i="1"/>
  <c r="M53" i="1"/>
  <c r="P52" i="1"/>
  <c r="M52" i="1"/>
  <c r="E52" i="1"/>
  <c r="P51" i="1"/>
  <c r="M51" i="1"/>
  <c r="N50" i="1"/>
  <c r="O58" i="1" s="1"/>
  <c r="L50" i="1"/>
  <c r="J50" i="1"/>
  <c r="H50" i="1"/>
  <c r="F50" i="1"/>
  <c r="G57" i="1" s="1"/>
  <c r="D50" i="1"/>
  <c r="E56" i="1" s="1"/>
  <c r="P49" i="1"/>
  <c r="P48" i="1"/>
  <c r="E48" i="1"/>
  <c r="P47" i="1"/>
  <c r="K47" i="1"/>
  <c r="I47" i="1"/>
  <c r="P46" i="1"/>
  <c r="I46" i="1"/>
  <c r="P45" i="1"/>
  <c r="P44" i="1"/>
  <c r="E44" i="1"/>
  <c r="P43" i="1"/>
  <c r="K43" i="1"/>
  <c r="I43" i="1"/>
  <c r="P42" i="1"/>
  <c r="I42" i="1"/>
  <c r="P41" i="1"/>
  <c r="P40" i="1"/>
  <c r="G40" i="1"/>
  <c r="E40" i="1"/>
  <c r="N39" i="1"/>
  <c r="L39" i="1"/>
  <c r="M48" i="1" s="1"/>
  <c r="J39" i="1"/>
  <c r="H39" i="1"/>
  <c r="I49" i="1" s="1"/>
  <c r="F39" i="1"/>
  <c r="D39" i="1"/>
  <c r="P38" i="1"/>
  <c r="Q38" i="1" s="1"/>
  <c r="I38" i="1"/>
  <c r="E38" i="1"/>
  <c r="P37" i="1"/>
  <c r="Q37" i="1" s="1"/>
  <c r="P36" i="1"/>
  <c r="Q36" i="1" s="1"/>
  <c r="I36" i="1"/>
  <c r="E36" i="1"/>
  <c r="P35" i="1"/>
  <c r="Q35" i="1" s="1"/>
  <c r="Q34" i="1" s="1"/>
  <c r="P34" i="1"/>
  <c r="N34" i="1"/>
  <c r="L34" i="1"/>
  <c r="M38" i="1" s="1"/>
  <c r="J34" i="1"/>
  <c r="K38" i="1" s="1"/>
  <c r="H34" i="1"/>
  <c r="I37" i="1" s="1"/>
  <c r="F34" i="1"/>
  <c r="D34" i="1"/>
  <c r="E37" i="1" s="1"/>
  <c r="P33" i="1"/>
  <c r="M33" i="1"/>
  <c r="P32" i="1"/>
  <c r="G32" i="1"/>
  <c r="G31" i="1" s="1"/>
  <c r="N31" i="1"/>
  <c r="O32" i="1" s="1"/>
  <c r="L31" i="1"/>
  <c r="M32" i="1" s="1"/>
  <c r="M31" i="1" s="1"/>
  <c r="J31" i="1"/>
  <c r="H31" i="1"/>
  <c r="I33" i="1" s="1"/>
  <c r="F31" i="1"/>
  <c r="G33" i="1" s="1"/>
  <c r="D31" i="1"/>
  <c r="E32" i="1" s="1"/>
  <c r="P29" i="1"/>
  <c r="I29" i="1"/>
  <c r="P28" i="1"/>
  <c r="M28" i="1"/>
  <c r="P27" i="1"/>
  <c r="I27" i="1"/>
  <c r="N26" i="1"/>
  <c r="L26" i="1"/>
  <c r="M29" i="1" s="1"/>
  <c r="J26" i="1"/>
  <c r="K28" i="1" s="1"/>
  <c r="H26" i="1"/>
  <c r="I28" i="1" s="1"/>
  <c r="I26" i="1" s="1"/>
  <c r="F26" i="1"/>
  <c r="D26" i="1"/>
  <c r="E29" i="1" s="1"/>
  <c r="P25" i="1"/>
  <c r="O25" i="1"/>
  <c r="M25" i="1"/>
  <c r="I25" i="1"/>
  <c r="P24" i="1"/>
  <c r="O24" i="1"/>
  <c r="I24" i="1"/>
  <c r="P23" i="1"/>
  <c r="O23" i="1"/>
  <c r="M23" i="1"/>
  <c r="I23" i="1"/>
  <c r="P22" i="1"/>
  <c r="O22" i="1"/>
  <c r="I22" i="1"/>
  <c r="P21" i="1"/>
  <c r="O21" i="1"/>
  <c r="M21" i="1"/>
  <c r="I21" i="1"/>
  <c r="P20" i="1"/>
  <c r="O20" i="1"/>
  <c r="I20" i="1"/>
  <c r="P19" i="1"/>
  <c r="O19" i="1"/>
  <c r="M19" i="1"/>
  <c r="I19" i="1"/>
  <c r="P18" i="1"/>
  <c r="O18" i="1"/>
  <c r="I18" i="1"/>
  <c r="P17" i="1"/>
  <c r="O17" i="1"/>
  <c r="M17" i="1"/>
  <c r="I17" i="1"/>
  <c r="I16" i="1" s="1"/>
  <c r="O16" i="1"/>
  <c r="N16" i="1"/>
  <c r="L16" i="1"/>
  <c r="M24" i="1" s="1"/>
  <c r="J16" i="1"/>
  <c r="H16" i="1"/>
  <c r="F16" i="1"/>
  <c r="G25" i="1" s="1"/>
  <c r="D16" i="1"/>
  <c r="E25" i="1" s="1"/>
  <c r="P15" i="1"/>
  <c r="Q15" i="1" s="1"/>
  <c r="O15" i="1"/>
  <c r="M15" i="1"/>
  <c r="K15" i="1"/>
  <c r="I15" i="1"/>
  <c r="G15" i="1"/>
  <c r="E15" i="1"/>
  <c r="P14" i="1"/>
  <c r="Q14" i="1" s="1"/>
  <c r="O14" i="1"/>
  <c r="M14" i="1"/>
  <c r="K14" i="1"/>
  <c r="I14" i="1"/>
  <c r="G14" i="1"/>
  <c r="E14" i="1"/>
  <c r="P13" i="1"/>
  <c r="Q13" i="1" s="1"/>
  <c r="O13" i="1"/>
  <c r="M13" i="1"/>
  <c r="K13" i="1"/>
  <c r="I13" i="1"/>
  <c r="G13" i="1"/>
  <c r="E13" i="1"/>
  <c r="P12" i="1"/>
  <c r="Q12" i="1" s="1"/>
  <c r="O12" i="1"/>
  <c r="M12" i="1"/>
  <c r="K12" i="1"/>
  <c r="I12" i="1"/>
  <c r="G12" i="1"/>
  <c r="E12" i="1"/>
  <c r="P11" i="1"/>
  <c r="Q11" i="1" s="1"/>
  <c r="O11" i="1"/>
  <c r="M11" i="1"/>
  <c r="M10" i="1" s="1"/>
  <c r="K11" i="1"/>
  <c r="K10" i="1" s="1"/>
  <c r="I11" i="1"/>
  <c r="G11" i="1"/>
  <c r="E11" i="1"/>
  <c r="O10" i="1"/>
  <c r="N10" i="1"/>
  <c r="L10" i="1"/>
  <c r="J10" i="1"/>
  <c r="I10" i="1"/>
  <c r="H10" i="1"/>
  <c r="G10" i="1"/>
  <c r="F10" i="1"/>
  <c r="P10" i="1" s="1"/>
  <c r="E10" i="1"/>
  <c r="D10" i="1"/>
  <c r="P9" i="1"/>
  <c r="O9" i="1"/>
  <c r="M9" i="1"/>
  <c r="K9" i="1"/>
  <c r="I9" i="1"/>
  <c r="G9" i="1"/>
  <c r="E9" i="1"/>
  <c r="P8" i="1"/>
  <c r="O8" i="1"/>
  <c r="O7" i="1" s="1"/>
  <c r="M8" i="1"/>
  <c r="M7" i="1" s="1"/>
  <c r="K8" i="1"/>
  <c r="I8" i="1"/>
  <c r="G8" i="1"/>
  <c r="G7" i="1" s="1"/>
  <c r="E8" i="1"/>
  <c r="E7" i="1" s="1"/>
  <c r="P7" i="1"/>
  <c r="K7" i="1"/>
  <c r="I7" i="1"/>
  <c r="Q140" i="1" l="1"/>
  <c r="Q10" i="1"/>
  <c r="Q46" i="1"/>
  <c r="Q28" i="1"/>
  <c r="Q48" i="1"/>
  <c r="K37" i="1"/>
  <c r="G51" i="1"/>
  <c r="G58" i="1"/>
  <c r="M70" i="1"/>
  <c r="M68" i="1"/>
  <c r="M66" i="1"/>
  <c r="M64" i="1"/>
  <c r="I73" i="1"/>
  <c r="I71" i="1" s="1"/>
  <c r="I58" i="1"/>
  <c r="I56" i="1"/>
  <c r="I54" i="1"/>
  <c r="I52" i="1"/>
  <c r="K25" i="1"/>
  <c r="K24" i="1"/>
  <c r="K23" i="1"/>
  <c r="K22" i="1"/>
  <c r="K21" i="1"/>
  <c r="K20" i="1"/>
  <c r="K19" i="1"/>
  <c r="K18" i="1"/>
  <c r="K17" i="1"/>
  <c r="E18" i="1"/>
  <c r="E22" i="1"/>
  <c r="O29" i="1"/>
  <c r="O28" i="1"/>
  <c r="O27" i="1"/>
  <c r="K35" i="1"/>
  <c r="M41" i="1"/>
  <c r="M45" i="1"/>
  <c r="K61" i="1"/>
  <c r="K59" i="1" s="1"/>
  <c r="G78" i="1"/>
  <c r="K97" i="1"/>
  <c r="E21" i="1"/>
  <c r="E23" i="1"/>
  <c r="G29" i="1"/>
  <c r="G28" i="1"/>
  <c r="G27" i="1"/>
  <c r="G26" i="1" s="1"/>
  <c r="M27" i="1"/>
  <c r="M26" i="1" s="1"/>
  <c r="P31" i="1"/>
  <c r="Q33" i="1" s="1"/>
  <c r="E35" i="1"/>
  <c r="E34" i="1" s="1"/>
  <c r="K36" i="1"/>
  <c r="E49" i="1"/>
  <c r="E47" i="1"/>
  <c r="E45" i="1"/>
  <c r="E43" i="1"/>
  <c r="E41" i="1"/>
  <c r="K48" i="1"/>
  <c r="K46" i="1"/>
  <c r="K44" i="1"/>
  <c r="K42" i="1"/>
  <c r="K40" i="1"/>
  <c r="I40" i="1"/>
  <c r="I41" i="1"/>
  <c r="M43" i="1"/>
  <c r="I44" i="1"/>
  <c r="I45" i="1"/>
  <c r="M47" i="1"/>
  <c r="I48" i="1"/>
  <c r="K58" i="1"/>
  <c r="K57" i="1"/>
  <c r="K56" i="1"/>
  <c r="K55" i="1"/>
  <c r="K54" i="1"/>
  <c r="K53" i="1"/>
  <c r="K52" i="1"/>
  <c r="K51" i="1"/>
  <c r="M50" i="1"/>
  <c r="I53" i="1"/>
  <c r="G54" i="1"/>
  <c r="G55" i="1"/>
  <c r="G61" i="1"/>
  <c r="G60" i="1"/>
  <c r="O64" i="1"/>
  <c r="M65" i="1"/>
  <c r="O68" i="1"/>
  <c r="M69" i="1"/>
  <c r="E73" i="1"/>
  <c r="P71" i="1"/>
  <c r="Q73" i="1" s="1"/>
  <c r="K71" i="1"/>
  <c r="P76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K115" i="1"/>
  <c r="I117" i="1"/>
  <c r="I121" i="1"/>
  <c r="G134" i="1"/>
  <c r="G130" i="1"/>
  <c r="G128" i="1" s="1"/>
  <c r="K130" i="1"/>
  <c r="O131" i="1"/>
  <c r="K132" i="1"/>
  <c r="K134" i="1"/>
  <c r="O135" i="1"/>
  <c r="K136" i="1"/>
  <c r="K138" i="1"/>
  <c r="M147" i="1"/>
  <c r="M146" i="1"/>
  <c r="M145" i="1" s="1"/>
  <c r="I147" i="1"/>
  <c r="I145" i="1" s="1"/>
  <c r="Q184" i="1"/>
  <c r="Q183" i="1"/>
  <c r="Q182" i="1"/>
  <c r="Q185" i="1"/>
  <c r="Q179" i="1"/>
  <c r="Q180" i="1"/>
  <c r="E20" i="1"/>
  <c r="E24" i="1"/>
  <c r="M49" i="1"/>
  <c r="M67" i="1"/>
  <c r="O88" i="1"/>
  <c r="P97" i="1"/>
  <c r="Q97" i="1" s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 s="1"/>
  <c r="O140" i="1"/>
  <c r="O138" i="1"/>
  <c r="O139" i="1"/>
  <c r="O133" i="1"/>
  <c r="O129" i="1"/>
  <c r="O128" i="1" s="1"/>
  <c r="O130" i="1"/>
  <c r="O132" i="1"/>
  <c r="O134" i="1"/>
  <c r="O136" i="1"/>
  <c r="P145" i="1"/>
  <c r="Q147" i="1" s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P16" i="1"/>
  <c r="Q18" i="1" s="1"/>
  <c r="M16" i="1"/>
  <c r="G18" i="1"/>
  <c r="G20" i="1"/>
  <c r="Q20" i="1"/>
  <c r="G22" i="1"/>
  <c r="G24" i="1"/>
  <c r="Q24" i="1"/>
  <c r="P26" i="1"/>
  <c r="K27" i="1"/>
  <c r="E28" i="1"/>
  <c r="K29" i="1"/>
  <c r="K33" i="1"/>
  <c r="K32" i="1"/>
  <c r="I32" i="1"/>
  <c r="I31" i="1" s="1"/>
  <c r="E33" i="1"/>
  <c r="E31" i="1" s="1"/>
  <c r="O33" i="1"/>
  <c r="O31" i="1" s="1"/>
  <c r="G38" i="1"/>
  <c r="G37" i="1"/>
  <c r="G36" i="1"/>
  <c r="G35" i="1"/>
  <c r="M35" i="1"/>
  <c r="M37" i="1"/>
  <c r="O49" i="1"/>
  <c r="O48" i="1"/>
  <c r="O47" i="1"/>
  <c r="O46" i="1"/>
  <c r="O45" i="1"/>
  <c r="O44" i="1"/>
  <c r="O43" i="1"/>
  <c r="O42" i="1"/>
  <c r="O41" i="1"/>
  <c r="O40" i="1"/>
  <c r="M42" i="1"/>
  <c r="M46" i="1"/>
  <c r="O57" i="1"/>
  <c r="O55" i="1"/>
  <c r="O53" i="1"/>
  <c r="O51" i="1"/>
  <c r="I51" i="1"/>
  <c r="G52" i="1"/>
  <c r="G53" i="1"/>
  <c r="Q55" i="1"/>
  <c r="O56" i="1"/>
  <c r="Q60" i="1"/>
  <c r="Q59" i="1" s="1"/>
  <c r="Q66" i="1"/>
  <c r="O67" i="1"/>
  <c r="O73" i="1"/>
  <c r="O72" i="1"/>
  <c r="O71" i="1" s="1"/>
  <c r="G76" i="1"/>
  <c r="K76" i="1"/>
  <c r="O76" i="1"/>
  <c r="K78" i="1"/>
  <c r="Q88" i="1"/>
  <c r="G97" i="1"/>
  <c r="I126" i="1"/>
  <c r="I124" i="1"/>
  <c r="I122" i="1"/>
  <c r="I120" i="1"/>
  <c r="I118" i="1"/>
  <c r="I116" i="1"/>
  <c r="I115" i="1" s="1"/>
  <c r="K140" i="1"/>
  <c r="K135" i="1"/>
  <c r="K131" i="1"/>
  <c r="K129" i="1"/>
  <c r="K128" i="1" s="1"/>
  <c r="K133" i="1"/>
  <c r="K137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P148" i="1"/>
  <c r="Q152" i="1" s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E149" i="1"/>
  <c r="Q175" i="1"/>
  <c r="Q9" i="1"/>
  <c r="E17" i="1"/>
  <c r="E19" i="1"/>
  <c r="Q8" i="1"/>
  <c r="Q7" i="1" s="1"/>
  <c r="G17" i="1"/>
  <c r="Q17" i="1"/>
  <c r="M18" i="1"/>
  <c r="G19" i="1"/>
  <c r="Q19" i="1"/>
  <c r="M20" i="1"/>
  <c r="G21" i="1"/>
  <c r="Q21" i="1"/>
  <c r="M22" i="1"/>
  <c r="G23" i="1"/>
  <c r="Q23" i="1"/>
  <c r="Q25" i="1"/>
  <c r="E27" i="1"/>
  <c r="E26" i="1" s="1"/>
  <c r="O38" i="1"/>
  <c r="O37" i="1"/>
  <c r="O36" i="1"/>
  <c r="O35" i="1"/>
  <c r="I35" i="1"/>
  <c r="I34" i="1" s="1"/>
  <c r="M36" i="1"/>
  <c r="G49" i="1"/>
  <c r="G48" i="1"/>
  <c r="G47" i="1"/>
  <c r="G46" i="1"/>
  <c r="G45" i="1"/>
  <c r="G44" i="1"/>
  <c r="G43" i="1"/>
  <c r="G42" i="1"/>
  <c r="G41" i="1"/>
  <c r="G39" i="1" s="1"/>
  <c r="P39" i="1"/>
  <c r="Q40" i="1" s="1"/>
  <c r="M40" i="1"/>
  <c r="K41" i="1"/>
  <c r="E42" i="1"/>
  <c r="E39" i="1" s="1"/>
  <c r="M44" i="1"/>
  <c r="K45" i="1"/>
  <c r="E46" i="1"/>
  <c r="K49" i="1"/>
  <c r="E57" i="1"/>
  <c r="E55" i="1"/>
  <c r="E53" i="1"/>
  <c r="E51" i="1"/>
  <c r="E50" i="1" s="1"/>
  <c r="P50" i="1"/>
  <c r="Q53" i="1" s="1"/>
  <c r="Q51" i="1"/>
  <c r="O52" i="1"/>
  <c r="I55" i="1"/>
  <c r="G56" i="1"/>
  <c r="E58" i="1"/>
  <c r="I59" i="1"/>
  <c r="I61" i="1"/>
  <c r="P63" i="1"/>
  <c r="Q70" i="1" s="1"/>
  <c r="K70" i="1"/>
  <c r="K69" i="1"/>
  <c r="K68" i="1"/>
  <c r="K67" i="1"/>
  <c r="K66" i="1"/>
  <c r="K65" i="1"/>
  <c r="K64" i="1"/>
  <c r="E64" i="1"/>
  <c r="E63" i="1" s="1"/>
  <c r="O65" i="1"/>
  <c r="I66" i="1"/>
  <c r="I63" i="1" s="1"/>
  <c r="I67" i="1"/>
  <c r="E68" i="1"/>
  <c r="Q68" i="1"/>
  <c r="G73" i="1"/>
  <c r="G72" i="1"/>
  <c r="G71" i="1" s="1"/>
  <c r="E72" i="1"/>
  <c r="E71" i="1" s="1"/>
  <c r="P115" i="1"/>
  <c r="Q117" i="1" s="1"/>
  <c r="O115" i="1"/>
  <c r="G147" i="1"/>
  <c r="G146" i="1"/>
  <c r="G145" i="1" s="1"/>
  <c r="K145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I149" i="1"/>
  <c r="O150" i="1"/>
  <c r="Q171" i="1"/>
  <c r="Q174" i="1"/>
  <c r="K170" i="1"/>
  <c r="M261" i="1"/>
  <c r="M260" i="1"/>
  <c r="M259" i="1"/>
  <c r="M258" i="1"/>
  <c r="M257" i="1"/>
  <c r="M256" i="1"/>
  <c r="M255" i="1"/>
  <c r="M254" i="1"/>
  <c r="M253" i="1"/>
  <c r="M252" i="1"/>
  <c r="Q178" i="1"/>
  <c r="K193" i="1"/>
  <c r="K191" i="1"/>
  <c r="K194" i="1"/>
  <c r="K192" i="1"/>
  <c r="K272" i="1"/>
  <c r="K271" i="1"/>
  <c r="K270" i="1"/>
  <c r="K269" i="1"/>
  <c r="K268" i="1"/>
  <c r="K267" i="1"/>
  <c r="K266" i="1"/>
  <c r="K265" i="1"/>
  <c r="K264" i="1"/>
  <c r="K263" i="1"/>
  <c r="M262" i="1"/>
  <c r="O61" i="1"/>
  <c r="O60" i="1"/>
  <c r="G65" i="1"/>
  <c r="G63" i="1" s="1"/>
  <c r="Q65" i="1"/>
  <c r="G67" i="1"/>
  <c r="Q67" i="1"/>
  <c r="Q69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 s="1"/>
  <c r="Q157" i="1"/>
  <c r="Q165" i="1"/>
  <c r="O174" i="1"/>
  <c r="O173" i="1"/>
  <c r="O172" i="1"/>
  <c r="O171" i="1"/>
  <c r="M179" i="1"/>
  <c r="M178" i="1"/>
  <c r="M177" i="1"/>
  <c r="M176" i="1"/>
  <c r="M185" i="1"/>
  <c r="M182" i="1"/>
  <c r="M180" i="1"/>
  <c r="M181" i="1"/>
  <c r="Q177" i="1"/>
  <c r="M184" i="1"/>
  <c r="P229" i="1"/>
  <c r="D208" i="1"/>
  <c r="M210" i="1"/>
  <c r="M219" i="1"/>
  <c r="M208" i="1"/>
  <c r="P262" i="1"/>
  <c r="E140" i="1"/>
  <c r="E139" i="1"/>
  <c r="E138" i="1"/>
  <c r="E128" i="1" s="1"/>
  <c r="M140" i="1"/>
  <c r="M139" i="1"/>
  <c r="M138" i="1"/>
  <c r="M137" i="1"/>
  <c r="M128" i="1" s="1"/>
  <c r="P128" i="1"/>
  <c r="Q139" i="1" s="1"/>
  <c r="I129" i="1"/>
  <c r="I130" i="1"/>
  <c r="I131" i="1"/>
  <c r="I132" i="1"/>
  <c r="I133" i="1"/>
  <c r="I134" i="1"/>
  <c r="I135" i="1"/>
  <c r="I136" i="1"/>
  <c r="I137" i="1"/>
  <c r="O147" i="1"/>
  <c r="O146" i="1"/>
  <c r="O145" i="1" s="1"/>
  <c r="I185" i="1"/>
  <c r="I184" i="1"/>
  <c r="I183" i="1"/>
  <c r="I181" i="1"/>
  <c r="I176" i="1"/>
  <c r="I177" i="1"/>
  <c r="I178" i="1"/>
  <c r="I179" i="1"/>
  <c r="E187" i="1"/>
  <c r="E186" i="1" s="1"/>
  <c r="P186" i="1"/>
  <c r="Q187" i="1" s="1"/>
  <c r="Q186" i="1" s="1"/>
  <c r="E204" i="1"/>
  <c r="E200" i="1"/>
  <c r="E199" i="1" s="1"/>
  <c r="E205" i="1"/>
  <c r="E201" i="1"/>
  <c r="E206" i="1"/>
  <c r="E203" i="1"/>
  <c r="E202" i="1"/>
  <c r="O269" i="1"/>
  <c r="O265" i="1"/>
  <c r="O272" i="1"/>
  <c r="O268" i="1"/>
  <c r="O264" i="1"/>
  <c r="O263" i="1"/>
  <c r="O266" i="1"/>
  <c r="O267" i="1"/>
  <c r="O270" i="1"/>
  <c r="O271" i="1"/>
  <c r="G174" i="1"/>
  <c r="G173" i="1"/>
  <c r="G172" i="1"/>
  <c r="G171" i="1"/>
  <c r="E184" i="1"/>
  <c r="E182" i="1"/>
  <c r="E180" i="1"/>
  <c r="E179" i="1"/>
  <c r="E178" i="1"/>
  <c r="E177" i="1"/>
  <c r="E176" i="1"/>
  <c r="Q181" i="1"/>
  <c r="Q188" i="1"/>
  <c r="P199" i="1"/>
  <c r="Q206" i="1" s="1"/>
  <c r="I208" i="1"/>
  <c r="I219" i="1"/>
  <c r="P251" i="1"/>
  <c r="Q265" i="1"/>
  <c r="Q266" i="1"/>
  <c r="Q269" i="1"/>
  <c r="Q270" i="1"/>
  <c r="K176" i="1"/>
  <c r="K177" i="1"/>
  <c r="K178" i="1"/>
  <c r="K179" i="1"/>
  <c r="Q193" i="1"/>
  <c r="M203" i="1"/>
  <c r="M204" i="1"/>
  <c r="M200" i="1"/>
  <c r="I200" i="1"/>
  <c r="E261" i="1"/>
  <c r="E260" i="1"/>
  <c r="E259" i="1"/>
  <c r="E258" i="1"/>
  <c r="E257" i="1"/>
  <c r="E256" i="1"/>
  <c r="E255" i="1"/>
  <c r="E254" i="1"/>
  <c r="E253" i="1"/>
  <c r="E252" i="1"/>
  <c r="E262" i="1"/>
  <c r="Q263" i="1"/>
  <c r="G266" i="1"/>
  <c r="Q267" i="1"/>
  <c r="G270" i="1"/>
  <c r="Q271" i="1"/>
  <c r="I171" i="1"/>
  <c r="I172" i="1"/>
  <c r="I173" i="1"/>
  <c r="G185" i="1"/>
  <c r="G184" i="1"/>
  <c r="G183" i="1"/>
  <c r="G182" i="1"/>
  <c r="G181" i="1"/>
  <c r="G180" i="1"/>
  <c r="G175" i="1" s="1"/>
  <c r="O185" i="1"/>
  <c r="O184" i="1"/>
  <c r="O183" i="1"/>
  <c r="O182" i="1"/>
  <c r="O181" i="1"/>
  <c r="O180" i="1"/>
  <c r="K181" i="1"/>
  <c r="O194" i="1"/>
  <c r="O192" i="1"/>
  <c r="O190" i="1" s="1"/>
  <c r="E195" i="1"/>
  <c r="Q196" i="1"/>
  <c r="Q195" i="1" s="1"/>
  <c r="I205" i="1"/>
  <c r="I201" i="1"/>
  <c r="I206" i="1"/>
  <c r="I202" i="1"/>
  <c r="I203" i="1"/>
  <c r="M206" i="1"/>
  <c r="G263" i="1"/>
  <c r="G262" i="1" s="1"/>
  <c r="Q264" i="1"/>
  <c r="G267" i="1"/>
  <c r="Q268" i="1"/>
  <c r="Q272" i="1"/>
  <c r="O201" i="1"/>
  <c r="K203" i="1"/>
  <c r="O205" i="1"/>
  <c r="I263" i="1"/>
  <c r="I264" i="1"/>
  <c r="I265" i="1"/>
  <c r="I266" i="1"/>
  <c r="I267" i="1"/>
  <c r="I268" i="1"/>
  <c r="I269" i="1"/>
  <c r="I270" i="1"/>
  <c r="I271" i="1"/>
  <c r="P190" i="1"/>
  <c r="Q191" i="1" s="1"/>
  <c r="M191" i="1"/>
  <c r="M190" i="1" s="1"/>
  <c r="E192" i="1"/>
  <c r="E190" i="1" s="1"/>
  <c r="O200" i="1"/>
  <c r="K202" i="1"/>
  <c r="K199" i="1" s="1"/>
  <c r="K195" i="1" s="1"/>
  <c r="G252" i="1"/>
  <c r="O252" i="1"/>
  <c r="G253" i="1"/>
  <c r="O253" i="1"/>
  <c r="G254" i="1"/>
  <c r="O254" i="1"/>
  <c r="G255" i="1"/>
  <c r="O255" i="1"/>
  <c r="G256" i="1"/>
  <c r="O256" i="1"/>
  <c r="G257" i="1"/>
  <c r="O257" i="1"/>
  <c r="G258" i="1"/>
  <c r="O258" i="1"/>
  <c r="G259" i="1"/>
  <c r="O259" i="1"/>
  <c r="G260" i="1"/>
  <c r="O260" i="1"/>
  <c r="Q150" i="1" l="1"/>
  <c r="G251" i="1"/>
  <c r="O175" i="1"/>
  <c r="M199" i="1"/>
  <c r="M195" i="1" s="1"/>
  <c r="K175" i="1"/>
  <c r="Q203" i="1"/>
  <c r="G170" i="1"/>
  <c r="O262" i="1"/>
  <c r="Q229" i="1"/>
  <c r="Q163" i="1"/>
  <c r="Q155" i="1"/>
  <c r="Q137" i="1"/>
  <c r="Q170" i="1"/>
  <c r="Q64" i="1"/>
  <c r="Q63" i="1" s="1"/>
  <c r="Q58" i="1"/>
  <c r="Q149" i="1"/>
  <c r="Q54" i="1"/>
  <c r="O50" i="1"/>
  <c r="Q164" i="1"/>
  <c r="Q156" i="1"/>
  <c r="Q124" i="1"/>
  <c r="Q126" i="1"/>
  <c r="Q57" i="1"/>
  <c r="I39" i="1"/>
  <c r="Q52" i="1"/>
  <c r="K34" i="1"/>
  <c r="M63" i="1"/>
  <c r="Q32" i="1"/>
  <c r="Q31" i="1" s="1"/>
  <c r="Q44" i="1"/>
  <c r="Q42" i="1"/>
  <c r="Q125" i="1"/>
  <c r="I199" i="1"/>
  <c r="I195" i="1" s="1"/>
  <c r="I50" i="1"/>
  <c r="Q166" i="1"/>
  <c r="Q118" i="1"/>
  <c r="Q192" i="1"/>
  <c r="Q190" i="1" s="1"/>
  <c r="Q194" i="1"/>
  <c r="E251" i="1"/>
  <c r="Q261" i="1"/>
  <c r="Q260" i="1"/>
  <c r="Q259" i="1"/>
  <c r="Q258" i="1"/>
  <c r="Q257" i="1"/>
  <c r="Q256" i="1"/>
  <c r="Q255" i="1"/>
  <c r="Q254" i="1"/>
  <c r="Q253" i="1"/>
  <c r="Q252" i="1"/>
  <c r="Q205" i="1"/>
  <c r="Q201" i="1"/>
  <c r="E175" i="1"/>
  <c r="I128" i="1"/>
  <c r="Q204" i="1"/>
  <c r="M175" i="1"/>
  <c r="O170" i="1"/>
  <c r="Q169" i="1"/>
  <c r="Q161" i="1"/>
  <c r="Q153" i="1"/>
  <c r="K262" i="1"/>
  <c r="M251" i="1"/>
  <c r="O148" i="1"/>
  <c r="M39" i="1"/>
  <c r="E16" i="1"/>
  <c r="E148" i="1"/>
  <c r="M34" i="1"/>
  <c r="K31" i="1"/>
  <c r="K26" i="1"/>
  <c r="Q22" i="1"/>
  <c r="Q16" i="1" s="1"/>
  <c r="Q200" i="1"/>
  <c r="Q162" i="1"/>
  <c r="Q154" i="1"/>
  <c r="Q146" i="1"/>
  <c r="Q145" i="1" s="1"/>
  <c r="Q120" i="1"/>
  <c r="Q122" i="1"/>
  <c r="O63" i="1"/>
  <c r="Q56" i="1"/>
  <c r="Q50" i="1" s="1"/>
  <c r="K39" i="1"/>
  <c r="O26" i="1"/>
  <c r="Q72" i="1"/>
  <c r="Q71" i="1" s="1"/>
  <c r="O251" i="1"/>
  <c r="Q262" i="1"/>
  <c r="E210" i="1"/>
  <c r="E219" i="1"/>
  <c r="E208" i="1"/>
  <c r="P208" i="1"/>
  <c r="Q127" i="1"/>
  <c r="Q123" i="1"/>
  <c r="Q119" i="1"/>
  <c r="Q158" i="1"/>
  <c r="O199" i="1"/>
  <c r="O195" i="1" s="1"/>
  <c r="I262" i="1"/>
  <c r="I170" i="1"/>
  <c r="I175" i="1"/>
  <c r="Q135" i="1"/>
  <c r="Q131" i="1"/>
  <c r="Q138" i="1"/>
  <c r="Q133" i="1"/>
  <c r="Q129" i="1"/>
  <c r="Q136" i="1"/>
  <c r="Q134" i="1"/>
  <c r="Q132" i="1"/>
  <c r="Q130" i="1"/>
  <c r="Q202" i="1"/>
  <c r="Q167" i="1"/>
  <c r="Q159" i="1"/>
  <c r="Q151" i="1"/>
  <c r="O59" i="1"/>
  <c r="K190" i="1"/>
  <c r="I148" i="1"/>
  <c r="K63" i="1"/>
  <c r="Q47" i="1"/>
  <c r="Q43" i="1"/>
  <c r="Q49" i="1"/>
  <c r="Q45" i="1"/>
  <c r="Q41" i="1"/>
  <c r="Q39" i="1" s="1"/>
  <c r="O34" i="1"/>
  <c r="G16" i="1"/>
  <c r="K148" i="1"/>
  <c r="O39" i="1"/>
  <c r="G34" i="1"/>
  <c r="Q29" i="1"/>
  <c r="Q27" i="1"/>
  <c r="Q26" i="1" s="1"/>
  <c r="Q168" i="1"/>
  <c r="Q160" i="1"/>
  <c r="Q116" i="1"/>
  <c r="E115" i="1"/>
  <c r="Q78" i="1"/>
  <c r="Q76" i="1"/>
  <c r="G59" i="1"/>
  <c r="K50" i="1"/>
  <c r="K16" i="1"/>
  <c r="G50" i="1"/>
  <c r="Q121" i="1"/>
  <c r="Q128" i="1" l="1"/>
  <c r="Q251" i="1"/>
  <c r="Q148" i="1"/>
  <c r="Q115" i="1"/>
  <c r="Q208" i="1"/>
  <c r="Q244" i="1"/>
  <c r="Q219" i="1"/>
  <c r="Q210" i="1"/>
  <c r="Q199" i="1"/>
</calcChain>
</file>

<file path=xl/sharedStrings.xml><?xml version="1.0" encoding="utf-8"?>
<sst xmlns="http://schemas.openxmlformats.org/spreadsheetml/2006/main" count="369" uniqueCount="219">
  <si>
    <t>สรุปผลการสำรวจการเชื่อมโยงการดำเนินงานระหว่าง ศพก. กับ Agritech and Innovation Center (AIC)</t>
  </si>
  <si>
    <t>ระดับประเทศ</t>
  </si>
  <si>
    <t>ศพก. หลัก</t>
  </si>
  <si>
    <t>เขต</t>
  </si>
  <si>
    <t>รวม</t>
  </si>
  <si>
    <t>จำนวน</t>
  </si>
  <si>
    <t>ร้อยละ</t>
  </si>
  <si>
    <t>เพศ</t>
  </si>
  <si>
    <t>ชาย</t>
  </si>
  <si>
    <t>หญิง</t>
  </si>
  <si>
    <t>อายุ</t>
  </si>
  <si>
    <t>ไม่เกิน 40</t>
  </si>
  <si>
    <t>41-50</t>
  </si>
  <si>
    <t>51-60</t>
  </si>
  <si>
    <t>61-70</t>
  </si>
  <si>
    <t>71 ปีขึ้นไป</t>
  </si>
  <si>
    <t>สินค้าหลัก</t>
  </si>
  <si>
    <t>ข้าว</t>
  </si>
  <si>
    <t>ยางพารา</t>
  </si>
  <si>
    <t>ปาล์มน้ำมัน</t>
  </si>
  <si>
    <t>ไม้ล้มลุก (2 ปี)</t>
  </si>
  <si>
    <t>ไม้ล้มลุก คือ ถั่วเขียว ผัก อ้อยโรงงาน มันสำปะหลัง ข้าวโพดเลี้ยงสัตว์ สับปะรด กล้วยไข่ กล้วยน้ำว้า พริก เห็ด หอมแดง มะละกอ สตรอเบอรี่ หอมแดง กระเทียม</t>
  </si>
  <si>
    <t>ไม้ยืนต้น (3 ปี)</t>
  </si>
  <si>
    <t xml:space="preserve">ไม้ยืนต้น คือ ทุเรียน มะพร้าว มะพร้าวน้ำหอม มะม่วง ส้มโอ ฝรั่ง ไม้ผล มะขามหวาน พุทธานมสด ฝรั่งกิมจู มะนาว เงาะ มังคุด ลองกอง สละ จำปาดะ ผักเหมียง ส้มโอทับทิมสยาม ชา กาแฟ ลำไย
</t>
  </si>
  <si>
    <t>ไม้ดอก ไม้ประดับ</t>
  </si>
  <si>
    <t xml:space="preserve">ประมง </t>
  </si>
  <si>
    <t xml:space="preserve">ปศุสัตว์ </t>
  </si>
  <si>
    <t xml:space="preserve">อื่นๆ </t>
  </si>
  <si>
    <t xml:space="preserve">อื่นๆ คือ ไร่นาสวนผสม เกษตรผสมผสาน จิ้งหรีด หม่อนไหม </t>
  </si>
  <si>
    <t>การเป็น Smart famer</t>
  </si>
  <si>
    <t>เป็น</t>
  </si>
  <si>
    <t>ไม่เป็น</t>
  </si>
  <si>
    <t>ไม่ได้ประเมิน</t>
  </si>
  <si>
    <t>ขาดคุณสมบัติข้อ</t>
  </si>
  <si>
    <t>none</t>
  </si>
  <si>
    <t>5,2</t>
  </si>
  <si>
    <t>1-6</t>
  </si>
  <si>
    <t>ศพก.หลัก มีการเชื่อมโยง
การดำเนินงานกับ AIC</t>
  </si>
  <si>
    <t>มี</t>
  </si>
  <si>
    <t>ไม่มี</t>
  </si>
  <si>
    <t>รูปแบบ/ประเภท การเชื่อมโยง ศพก.หลัก กับ AIC</t>
  </si>
  <si>
    <t>การประชุมคกก. บริหาร AIC ระดับจังหวัด</t>
  </si>
  <si>
    <t>การประชุมส่วนราชการอื่นๆ ทีเกี่ยวข้อง</t>
  </si>
  <si>
    <t>การตลาด</t>
  </si>
  <si>
    <t>อื่นๆ</t>
  </si>
  <si>
    <t>อื่นๆ ได้แก่ อบรมความรู้
/ประธาน การทำงานวิจัย การประชุม/ศึกษาดูงาน</t>
  </si>
  <si>
    <t>การนำความรู้ที่ได้รับจาก AIC ไปใช้ในแปลงเกษตรกร</t>
  </si>
  <si>
    <t>การลดต้นทุนการผลิต</t>
  </si>
  <si>
    <t>การเพิ่มประสิทธิภาพการผลิต</t>
  </si>
  <si>
    <t>การจัดการดินและปุ๋ย</t>
  </si>
  <si>
    <t>เทคโนโลยีการผลิต</t>
  </si>
  <si>
    <t>เทคโนโลยีนวัตกรรม</t>
  </si>
  <si>
    <t>เพิ่มมูลค่าสินค้า</t>
  </si>
  <si>
    <t>การแปรรูปสินค้า</t>
  </si>
  <si>
    <t>การท่องเที่ยว</t>
  </si>
  <si>
    <t>การจัดการดินน้ำ</t>
  </si>
  <si>
    <t>การถ่ายทอดความรู้จาก AIC สู่ ศพก.หลัก</t>
  </si>
  <si>
    <t>รวม เรื่อง/ประเด็นการถ่ายทอดความรุ้</t>
  </si>
  <si>
    <t>การพิ่มประสิทธิภาพการผลิต</t>
  </si>
  <si>
    <t>การแปรรูป</t>
  </si>
  <si>
    <t xml:space="preserve">รวม การถ่ายทอดความรู้และฝึกปฏิบัติ จาก AIC สู่ ศพก. </t>
  </si>
  <si>
    <r>
      <t xml:space="preserve">AIC </t>
    </r>
    <r>
      <rPr>
        <u/>
        <sz val="14"/>
        <rFont val="TH SarabunPSK"/>
        <family val="2"/>
      </rPr>
      <t>ใน</t>
    </r>
    <r>
      <rPr>
        <sz val="14"/>
        <rFont val="TH SarabunPSK"/>
        <family val="2"/>
      </rPr>
      <t>พื้นที่</t>
    </r>
  </si>
  <si>
    <r>
      <t xml:space="preserve">AIC </t>
    </r>
    <r>
      <rPr>
        <u/>
        <sz val="14"/>
        <rFont val="TH SarabunPSK"/>
        <family val="2"/>
      </rPr>
      <t>นอก</t>
    </r>
    <r>
      <rPr>
        <sz val="14"/>
        <rFont val="TH SarabunPSK"/>
        <family val="2"/>
      </rPr>
      <t>พื้นที่</t>
    </r>
  </si>
  <si>
    <r>
      <t xml:space="preserve">(AIC นอกพื้นที่) </t>
    </r>
    <r>
      <rPr>
        <u/>
        <sz val="14"/>
        <rFont val="TH SarabunPSK"/>
        <family val="2"/>
      </rPr>
      <t>ระบุ</t>
    </r>
  </si>
  <si>
    <t>วิทยาลัยเกษตร</t>
  </si>
  <si>
    <t>ศูนย์วิจัยข้าวเชียงราย,มหาวิทยาลัยราชภัฎอุตรดิตถ์,มช.,ม.แม่โจ้</t>
  </si>
  <si>
    <t>ศูนย์วิจัยข้าวเชียงราย,มหาวิทยาลัยราชภัฎอุตรดิตถ์,มช.,ม.แม่โจ้,วิทยาลัยเกษตร</t>
  </si>
  <si>
    <t>การศึกษาดูงาน  ณ AIC</t>
  </si>
  <si>
    <t xml:space="preserve">รวม เรื่องการศึกษา ดูงาน ณ AIC </t>
  </si>
  <si>
    <t>เพิ่มประสิทธิภาพการผลิต</t>
  </si>
  <si>
    <t xml:space="preserve">รวม สถานทึ่ศึกษาดูงาน ณ AIC </t>
  </si>
  <si>
    <r>
      <t xml:space="preserve">AIC นอกพื้นที่ </t>
    </r>
    <r>
      <rPr>
        <u/>
        <sz val="14"/>
        <rFont val="TH SarabunPSK"/>
        <family val="2"/>
      </rPr>
      <t>ระบุ</t>
    </r>
  </si>
  <si>
    <t>สุพรรณบุรี</t>
  </si>
  <si>
    <t>มหาวิทยาลัยราชภัฏราชนครินทร์</t>
  </si>
  <si>
    <t>กรุงปักกิ่ง ประเทศจีน,โรงงานผลิตรถแทรคเตอร์คูโบตา จ.ชลบุรี,จ.ยโสธร</t>
  </si>
  <si>
    <t>วิทยาลัยเกษตร,สถานีพัฒนาที่ดิน,ทะเลทรัพย์</t>
  </si>
  <si>
    <t>มหาวิทยาลัยราชภัฎอุตรดิตถ์,ม.แม่โจ้</t>
  </si>
  <si>
    <t>สุพรรณบุรี,มหาวิทยาลัยราชภัฏราชนครินทร์,กรุงปักกิ่ง ประเทศจีน,โรงงานผลิตรถแทรคเตอร์คูโบตา จ.ชลบุรี,จ.ยโสธร,วิทยาลัยเกษตร,สถานีพัฒนาที่ดิน,ทะเลทรัพย์,มหาวิทยาลัยราชภัฎอุตรดิตถ์,ม.แม่โจ้</t>
  </si>
  <si>
    <t>หน่วยงานที่สนับสนุนงบประมาณ ศพก. หลัก สู่ AIC</t>
  </si>
  <si>
    <t>จำนวน ศพก. ทั้งหมด</t>
  </si>
  <si>
    <t>จำนวน ศพก. ที่ได้รับการสนับสนุนงบประมาณจากหน่วยงานทั้งหมด</t>
  </si>
  <si>
    <t>*คิดจาก ศพก. ของเขต และประเทศ</t>
  </si>
  <si>
    <t>กรมส่งเสริมการเกษตร</t>
  </si>
  <si>
    <t>ศพก. ที่ได้รับงบประมาณสนับสนุน</t>
  </si>
  <si>
    <t>กิจกรรม</t>
  </si>
  <si>
    <t>พัฒนา ศพก.</t>
  </si>
  <si>
    <t>พัฒนาเกษตรกรผู้นำ</t>
  </si>
  <si>
    <t>สนับสนุนปัจจัยการผลิต</t>
  </si>
  <si>
    <t>งบประมาณ (บาท)</t>
  </si>
  <si>
    <r>
      <t>หน่วยงาน</t>
    </r>
    <r>
      <rPr>
        <b/>
        <u/>
        <sz val="14"/>
        <rFont val="TH SarabunPSK"/>
        <family val="2"/>
      </rPr>
      <t>ภายใน</t>
    </r>
    <r>
      <rPr>
        <b/>
        <sz val="14"/>
        <rFont val="TH SarabunPSK"/>
        <family val="2"/>
      </rPr>
      <t>สังกัด กษ.</t>
    </r>
  </si>
  <si>
    <t xml:space="preserve">กิจกรรม </t>
  </si>
  <si>
    <t>การประสานงาน</t>
  </si>
  <si>
    <t>การฝึกอาชีพ</t>
  </si>
  <si>
    <t>หน่วยงานอื่นๆ</t>
  </si>
  <si>
    <t>จังหวัด</t>
  </si>
  <si>
    <t>อำเภอ</t>
  </si>
  <si>
    <t>AIC</t>
  </si>
  <si>
    <t>เงินทุนส่วนตัวเกษตรกร</t>
  </si>
  <si>
    <t>เงินทุนกลุ่มเกษตรกร</t>
  </si>
  <si>
    <t xml:space="preserve">อื่นๆ
</t>
  </si>
  <si>
    <t>กรมทรัพยากรน้ำบาดาล,มหาวิทยาลัย,อบต. วิทยาลัยเกษตร</t>
  </si>
  <si>
    <t>การอบรม</t>
  </si>
  <si>
    <t>การแปรูป</t>
  </si>
  <si>
    <t>การท่องเที่ยวเชิงเกษตร</t>
  </si>
  <si>
    <t>งบประมาณ
(บาท)</t>
  </si>
  <si>
    <t>ปัญหา อุปสรรค และข้อสนอแนะ ในการเชื่อมโยงการดำเนินงานระหว่าง ศพก. หลัก กับ AIC</t>
  </si>
  <si>
    <t>รวมปัญหา อุปสรรค</t>
  </si>
  <si>
    <t>ขาดงบประมาณสนับสนุน</t>
  </si>
  <si>
    <t>ขาดการประชาสัมพันธ์ให้รู้จัก AIC</t>
  </si>
  <si>
    <t>ยังไม่เคยดำเนินงานร่วมกัน</t>
  </si>
  <si>
    <t>เทคโนโลยีไม่ตรงความต้องการ</t>
  </si>
  <si>
    <t>ความไม่พร้อมของสาธารณูปโภค/สถานที่</t>
  </si>
  <si>
    <t>สถานการณ์Covid-19</t>
  </si>
  <si>
    <t>ความพร้อมของบุคลากร</t>
  </si>
  <si>
    <t>ขาดองค์ความรู้</t>
  </si>
  <si>
    <t>ระยะทาง</t>
  </si>
  <si>
    <t>เกษตรกรสูงอายุ</t>
  </si>
  <si>
    <t>แนวทางการดำเนินงานไม่ชัดเจน</t>
  </si>
  <si>
    <t>ขาดการบูรณาการร่วมกัน</t>
  </si>
  <si>
    <t>รวมข้อเสนอแนะ</t>
  </si>
  <si>
    <t>สนับสนุนงบประมาณ</t>
  </si>
  <si>
    <t>ควรเพิ่มการประชาสัมพันธ์ให้รู้จัก AIC</t>
  </si>
  <si>
    <t>สนับสนุนองค์ความรู้/เทคโนโลยี</t>
  </si>
  <si>
    <t>สนับสนุนตรงความต้องการ</t>
  </si>
  <si>
    <t>ปฏิบัติการตามมาตรการป้องกัน Covid-19</t>
  </si>
  <si>
    <t>สร้างความเชื่อมั่น</t>
  </si>
  <si>
    <t>สำรวจความต้องการ</t>
  </si>
  <si>
    <t>การวางแผนการทำงานที่ชัดเจน</t>
  </si>
  <si>
    <t>ความพร้อมของสาธารณูปโภค</t>
  </si>
  <si>
    <t>พัฒนาตามศักยภาพ</t>
  </si>
  <si>
    <t xml:space="preserve">ต้องการเชื่อมโยง AIC </t>
  </si>
  <si>
    <t>การบูรณาการร่วมกัน</t>
  </si>
  <si>
    <t>ศูนย์เครือข่าย ศพก.</t>
  </si>
  <si>
    <t>จำนวนศูนย์เครือข่ายทั้งหมด</t>
  </si>
  <si>
    <t>จำนวนอำเภอ (ศพก.หลัก) ที่ศูนยเครือข่ายมีการดำเนินการ/ไม่ดำเนินการ
การดำเนินงานกับ AIC</t>
  </si>
  <si>
    <t>การเชื่อมโยงการดำเนินงานของศูนย์เครือข่าย สู่ AIC</t>
  </si>
  <si>
    <t>มีการเชื่อมโยงการดำเนินการ</t>
  </si>
  <si>
    <t>ไม่มีการเชื่อมโยงการดำเนินการ</t>
  </si>
  <si>
    <t>ประเภทศูนย์เครือข่ายที่มีการดำเนินงาน สู่ AIC</t>
  </si>
  <si>
    <t>ศจช.</t>
  </si>
  <si>
    <t>ศดปช</t>
  </si>
  <si>
    <t xml:space="preserve">ด้านปศุสัตว์ </t>
  </si>
  <si>
    <t>ด้านข้าว/ศูนย์ข้าวชุมชน</t>
  </si>
  <si>
    <t>ด้านพืชไร่</t>
  </si>
  <si>
    <t>ด้านประมง</t>
  </si>
  <si>
    <t>ด้านไม้ผล</t>
  </si>
  <si>
    <t>ด้านพืชผัก</t>
  </si>
  <si>
    <t>ด้านไม้ยืนต้น</t>
  </si>
  <si>
    <t>ด้านท่องเที่ยวเชิงเกษตร</t>
  </si>
  <si>
    <t>ด้านแปรรูป</t>
  </si>
  <si>
    <t>ด้านสหกรณ์</t>
  </si>
  <si>
    <t>ด้านหม่อนไหม</t>
  </si>
  <si>
    <t>ด้านไม้ดอกไม้ประกับ</t>
  </si>
  <si>
    <t>ด้านแมลงเศรษฐกิจ</t>
  </si>
  <si>
    <t>ด้านเศรษฐกิจการเกษตร</t>
  </si>
  <si>
    <t>ด้านบัญชี</t>
  </si>
  <si>
    <t>ด้านปราชญ์ชาวบ้าน</t>
  </si>
  <si>
    <t>ด้านชลประทาน/การใช้น้ำอย่างรู้คุณค่า</t>
  </si>
  <si>
    <t>ด้านมาตรฐานการผลิตทางการเกษตร</t>
  </si>
  <si>
    <t>เศรษฐกิจพอเพียง/เกษตรทฤษฎีใหม่/เกษตรผสมผสาน</t>
  </si>
  <si>
    <t xml:space="preserve">รูปแบบการดำเนินการเชื่อมโยง </t>
  </si>
  <si>
    <t>การประชุม คกก. 
AIC ระดับจังหวัด</t>
  </si>
  <si>
    <t>การประชุมอื่นๆ</t>
  </si>
  <si>
    <t xml:space="preserve"> เรื่องการถ่ายทอดความรู้ และฝึกปฏิบัติจาก AIC สู่ ศูนย์เครือข่าย</t>
  </si>
  <si>
    <t>การเพิ่มมูลค่าสินค้า</t>
  </si>
  <si>
    <t>การเชื่อมโยง AIC สู่ ศพก. และแปลงใญ่</t>
  </si>
  <si>
    <t>วางแผนการดำเนินงาน</t>
  </si>
  <si>
    <t xml:space="preserve">การถ่ายทอดความรู้และฝึกปฏิบัติ จาก AIC สู่ ศูนย์เครือข่าย  </t>
  </si>
  <si>
    <r>
      <t xml:space="preserve">AIC  </t>
    </r>
    <r>
      <rPr>
        <u/>
        <sz val="14"/>
        <rFont val="TH SarabunPSK"/>
        <family val="2"/>
      </rPr>
      <t>ใน</t>
    </r>
    <r>
      <rPr>
        <sz val="14"/>
        <rFont val="TH SarabunPSK"/>
        <family val="2"/>
      </rPr>
      <t>พื้นที่</t>
    </r>
  </si>
  <si>
    <t>มหาวิทยาลัยราชภัฎอุตรดิตถ์,ม.เม่โจ้</t>
  </si>
  <si>
    <t xml:space="preserve">เรื่องศึกษาดูงาน ที่ AIC สู่ ศูนย์เครือข่าย  </t>
  </si>
  <si>
    <t>การศึกษาดูงาน ที่ AIC สู่ ศูนย์เครือข่าย</t>
  </si>
  <si>
    <t>ม.แม่โจ้, วิทยา​ล​ั​ยเกษตร​ลำพูน</t>
  </si>
  <si>
    <t xml:space="preserve">เรื่องการนำความรู้เทคโนโลยี/นวัตกรรมจาก AIC ไปใช้ในแปลงเกษตรกร </t>
  </si>
  <si>
    <t>แปรรูป</t>
  </si>
  <si>
    <t>การบริหารจัดการกลุ่ม</t>
  </si>
  <si>
    <t>การทำบัญชีครัวเรือน</t>
  </si>
  <si>
    <t>หน่วยงานที่สนับสนุนงบประมาณ ศูนย์เครือข่าย สู่ AIC</t>
  </si>
  <si>
    <t>จำนวนศูนย์เครือข่าย</t>
  </si>
  <si>
    <t>จำนวน ศูนย์เครือข่าย ศพก. ที่ได้รับการสนับสนุนงบประมาณจากหน่วยงานทั้งหมด</t>
  </si>
  <si>
    <t>ศูนย์เครือข่ายที่ได้รับงบประมาณสนับสนุน</t>
  </si>
  <si>
    <t>การอบรม/ประชุม</t>
  </si>
  <si>
    <t>พัฒนาศูนย์</t>
  </si>
  <si>
    <r>
      <t>หน่วยงาน</t>
    </r>
    <r>
      <rPr>
        <b/>
        <u/>
        <sz val="14"/>
        <rFont val="TH SarabunPSK"/>
        <family val="2"/>
      </rPr>
      <t>ภายใน</t>
    </r>
    <r>
      <rPr>
        <b/>
        <sz val="14"/>
        <rFont val="TH SarabunPSK"/>
        <family val="2"/>
      </rPr>
      <t>สังกัดกระทรวงเกษตรและสหกรณ์</t>
    </r>
  </si>
  <si>
    <t>ระบุ</t>
  </si>
  <si>
    <t>พด.</t>
  </si>
  <si>
    <t>พด.,ตส.,กษ.จ.</t>
  </si>
  <si>
    <t>ศูนย์เมล็ดพันธุ์ข้าวกาฬสินธุ์,ประมงจังหวัดสกลนคร,พด. / กข./ศูนย์เมล็ดพันธุ์ข้าวศรีสะเกษ,ศูนย์เมล็ดพันธุ์ข้าวอุบลราชธานี/กรมหม่อนไหม</t>
  </si>
  <si>
    <t>กรมปศุสัตว์</t>
  </si>
  <si>
    <t>กข. ศูนย์เมล็ดพันธุ์ข้าวลำปาง,สศก. สพด.ลำปาง,พด.</t>
  </si>
  <si>
    <t>ปศ. พด. กข. มม.ตส. กษ.จ. สศก. สดพ.ลำปาง ศูนย์เมล็ดพันธุ์ข้าวกาฬสินธุ์,ศูนย์เมล็ดพันธุ์ข้าวลำปาง,ศูนย์เมล็ดพันธุ์ข้าวศรีสะเกษ,ศูนย์เมล็ดพันธุ์ข้าวอุบลราชธานี, ประมงจังหวัดสกลนคร</t>
  </si>
  <si>
    <t>การจัดการดินปุ๋ย</t>
  </si>
  <si>
    <t>โรงเรือน
พลังงาน
แสงอาทิตย์</t>
  </si>
  <si>
    <t>การพัฒนาผลิตภัณฑ์</t>
  </si>
  <si>
    <t>การจัดการดินและปุ่ย</t>
  </si>
  <si>
    <t>อบรม</t>
  </si>
  <si>
    <t>หน่วยงานอื่น/กิจกรรมเฉพาะด้าน</t>
  </si>
  <si>
    <t>กรมการพัฒนาชุมชน</t>
  </si>
  <si>
    <t>มูลนิธีเก้าเกษตร, มหาวิทยาลัยราชมงคลล้านนามหาวิทยาลัยราชภัฎอุตรดิตถ์</t>
  </si>
  <si>
    <t>มูลนิธีเก้าเกษตร, มหาวิทยาลัยราชมงคลล้านนามหาวิทยาลัยราชภัฎอุตรดิตถ์,กรมการพัฒนาชุมชน</t>
  </si>
  <si>
    <t>โครงการโคก หนอง นา โมเดล</t>
  </si>
  <si>
    <t>ปัญหา อุปสรรค และข้อสนอแนะ ในการเชื่อมโยงศูนย์เครือข่าย กับ AIC</t>
  </si>
  <si>
    <t>สถานการณ์ COVID-19</t>
  </si>
  <si>
    <t>ข้อเสนอแนะ</t>
  </si>
  <si>
    <t>เพิ่มการประชาสัมพันธ์ให้รู้จัก AIC</t>
  </si>
  <si>
    <t>ศพก.หลักเป็นต้นแบบก่อน</t>
  </si>
  <si>
    <t>สอบถามความต้องการ</t>
  </si>
  <si>
    <t>งานวิจัยนำมาใช้ได้ง่ายขึ้น</t>
  </si>
  <si>
    <t xml:space="preserve">ความชัดเจนของ AIC </t>
  </si>
  <si>
    <t>การอบรมออนไลน์</t>
  </si>
  <si>
    <t>สนับสนุนองค์ความรู้</t>
  </si>
  <si>
    <t>สนับสนุนระบบสาธารณูปโภค</t>
  </si>
  <si>
    <t>การเชื่อมโยงอื่นๆ</t>
  </si>
  <si>
    <t>Smart Farmer</t>
  </si>
  <si>
    <t>Young Smart Farmer</t>
  </si>
  <si>
    <t>วิสาหกิจชุมชน</t>
  </si>
  <si>
    <t>อื่นๆ คือ กลุ่มส่งเสริมอาชีพ กลุ่มแม่บ้าน ศจช. กลุ่มเกษตรกร สถาบันเกษตรกร แปลงใหญ่,อกม.,ปศุสัตว์ ประมง กลุ่มแม่บ้านเกษตรกร</t>
  </si>
  <si>
    <t>ศูนย์จักรพันธ์เพ็ญศิริ ศูนย์ข้าวชุมชน กองทุนข้าว</t>
  </si>
  <si>
    <t>สถาบันการศึกษา อปท. พช. อบต. กลุ่มอาชีพ กลุ่มผู้สูงอายุ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</si>
</sst>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"/>
  </numFmts>
  <fonts count="10" x14ac:knownFonts="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48"/>
      <color rgb="FF0000FF"/>
      <name val="TH SarabunPSK"/>
      <family val="2"/>
    </font>
    <font>
      <b/>
      <sz val="18"/>
      <color rgb="FF0000FF"/>
      <name val="TH SarabunPSK"/>
      <family val="2"/>
    </font>
    <font>
      <b/>
      <sz val="14"/>
      <name val="TH SarabunPSK"/>
      <family val="2"/>
    </font>
    <font>
      <u/>
      <sz val="14"/>
      <name val="TH SarabunPSK"/>
      <family val="2"/>
    </font>
    <font>
      <b/>
      <sz val="14"/>
      <color rgb="FF0000FF"/>
      <name val="TH SarabunPSK"/>
      <family val="2"/>
    </font>
    <font>
      <b/>
      <u/>
      <sz val="14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top" wrapText="1"/>
    </xf>
    <xf numFmtId="1" fontId="3" fillId="4" borderId="4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2" fontId="6" fillId="4" borderId="4" xfId="0" applyNumberFormat="1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vertical="top" wrapText="1"/>
    </xf>
    <xf numFmtId="1" fontId="6" fillId="5" borderId="4" xfId="0" applyNumberFormat="1" applyFont="1" applyFill="1" applyBorder="1" applyAlignment="1">
      <alignment horizontal="center" vertical="top" wrapText="1"/>
    </xf>
    <xf numFmtId="2" fontId="2" fillId="5" borderId="4" xfId="0" applyNumberFormat="1" applyFont="1" applyFill="1" applyBorder="1" applyAlignment="1">
      <alignment vertical="top" wrapText="1"/>
    </xf>
    <xf numFmtId="2" fontId="2" fillId="5" borderId="4" xfId="0" applyNumberFormat="1" applyFont="1" applyFill="1" applyBorder="1" applyAlignment="1">
      <alignment horizontal="center" vertical="top" wrapText="1"/>
    </xf>
    <xf numFmtId="1" fontId="2" fillId="5" borderId="4" xfId="0" applyNumberFormat="1" applyFont="1" applyFill="1" applyBorder="1" applyAlignment="1">
      <alignment horizontal="center" vertical="top" wrapText="1"/>
    </xf>
    <xf numFmtId="0" fontId="2" fillId="5" borderId="4" xfId="0" applyFont="1" applyFill="1" applyBorder="1"/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/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2" fontId="2" fillId="2" borderId="4" xfId="0" applyNumberFormat="1" applyFont="1" applyFill="1" applyBorder="1"/>
    <xf numFmtId="0" fontId="6" fillId="5" borderId="4" xfId="0" applyFont="1" applyFill="1" applyBorder="1" applyAlignment="1">
      <alignment horizontal="center" vertical="top" wrapText="1"/>
    </xf>
    <xf numFmtId="2" fontId="6" fillId="5" borderId="4" xfId="0" applyNumberFormat="1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2" fontId="2" fillId="5" borderId="4" xfId="0" applyNumberFormat="1" applyFont="1" applyFill="1" applyBorder="1"/>
    <xf numFmtId="1" fontId="2" fillId="0" borderId="4" xfId="0" applyNumberFormat="1" applyFont="1" applyFill="1" applyBorder="1" applyAlignment="1">
      <alignment horizontal="center" vertical="top" wrapText="1"/>
    </xf>
    <xf numFmtId="2" fontId="6" fillId="2" borderId="4" xfId="0" applyNumberFormat="1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right"/>
    </xf>
    <xf numFmtId="49" fontId="6" fillId="5" borderId="4" xfId="0" applyNumberFormat="1" applyFont="1" applyFill="1" applyBorder="1" applyAlignment="1">
      <alignment horizontal="center" vertical="top" wrapText="1"/>
    </xf>
    <xf numFmtId="2" fontId="6" fillId="5" borderId="4" xfId="0" applyNumberFormat="1" applyFont="1" applyFill="1" applyBorder="1" applyAlignment="1">
      <alignment horizontal="right"/>
    </xf>
    <xf numFmtId="1" fontId="6" fillId="2" borderId="4" xfId="0" applyNumberFormat="1" applyFont="1" applyFill="1" applyBorder="1" applyAlignment="1">
      <alignment horizontal="center" vertical="top" wrapText="1"/>
    </xf>
    <xf numFmtId="2" fontId="6" fillId="2" borderId="4" xfId="0" applyNumberFormat="1" applyFont="1" applyFill="1" applyBorder="1"/>
    <xf numFmtId="0" fontId="2" fillId="0" borderId="0" xfId="0" applyFont="1" applyFill="1"/>
    <xf numFmtId="2" fontId="6" fillId="5" borderId="4" xfId="0" applyNumberFormat="1" applyFont="1" applyFill="1" applyBorder="1"/>
    <xf numFmtId="1" fontId="2" fillId="0" borderId="4" xfId="0" applyNumberFormat="1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vertical="top" wrapText="1"/>
    </xf>
    <xf numFmtId="2" fontId="2" fillId="0" borderId="4" xfId="0" applyNumberFormat="1" applyFont="1" applyFill="1" applyBorder="1" applyAlignment="1">
      <alignment vertical="top" wrapText="1"/>
    </xf>
    <xf numFmtId="0" fontId="2" fillId="0" borderId="4" xfId="0" applyFont="1" applyFill="1" applyBorder="1"/>
    <xf numFmtId="0" fontId="6" fillId="5" borderId="4" xfId="0" applyFont="1" applyFill="1" applyBorder="1" applyAlignment="1">
      <alignment vertical="top" wrapText="1"/>
    </xf>
    <xf numFmtId="2" fontId="6" fillId="5" borderId="4" xfId="0" applyNumberFormat="1" applyFont="1" applyFill="1" applyBorder="1" applyAlignment="1">
      <alignment vertical="top" wrapText="1"/>
    </xf>
    <xf numFmtId="2" fontId="6" fillId="2" borderId="4" xfId="0" applyNumberFormat="1" applyFont="1" applyFill="1" applyBorder="1" applyAlignment="1">
      <alignment vertical="top" wrapText="1"/>
    </xf>
    <xf numFmtId="0" fontId="6" fillId="2" borderId="4" xfId="0" applyFont="1" applyFill="1" applyBorder="1"/>
    <xf numFmtId="2" fontId="2" fillId="2" borderId="4" xfId="0" applyNumberFormat="1" applyFont="1" applyFill="1" applyBorder="1" applyAlignment="1">
      <alignment vertical="top"/>
    </xf>
    <xf numFmtId="0" fontId="6" fillId="6" borderId="4" xfId="0" applyFont="1" applyFill="1" applyBorder="1" applyAlignment="1">
      <alignment vertical="top" wrapText="1"/>
    </xf>
    <xf numFmtId="0" fontId="6" fillId="6" borderId="4" xfId="0" applyFont="1" applyFill="1" applyBorder="1" applyAlignment="1">
      <alignment horizontal="center" vertical="top" wrapText="1"/>
    </xf>
    <xf numFmtId="2" fontId="6" fillId="6" borderId="4" xfId="0" applyNumberFormat="1" applyFont="1" applyFill="1" applyBorder="1" applyAlignment="1">
      <alignment horizontal="center" vertical="top" wrapText="1"/>
    </xf>
    <xf numFmtId="2" fontId="6" fillId="6" borderId="4" xfId="0" applyNumberFormat="1" applyFont="1" applyFill="1" applyBorder="1"/>
    <xf numFmtId="2" fontId="2" fillId="0" borderId="0" xfId="0" applyNumberFormat="1" applyFont="1"/>
    <xf numFmtId="0" fontId="8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0" fontId="6" fillId="7" borderId="4" xfId="0" applyFont="1" applyFill="1" applyBorder="1" applyAlignment="1">
      <alignment vertical="top" wrapText="1"/>
    </xf>
    <xf numFmtId="0" fontId="6" fillId="6" borderId="4" xfId="0" applyFont="1" applyFill="1" applyBorder="1" applyAlignment="1">
      <alignment horizontal="left" vertical="top" wrapText="1"/>
    </xf>
    <xf numFmtId="2" fontId="6" fillId="6" borderId="4" xfId="0" applyNumberFormat="1" applyFont="1" applyFill="1" applyBorder="1" applyAlignment="1">
      <alignment horizontal="right" vertical="top" wrapText="1"/>
    </xf>
    <xf numFmtId="0" fontId="6" fillId="5" borderId="4" xfId="0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center" vertical="top" wrapText="1"/>
    </xf>
    <xf numFmtId="0" fontId="6" fillId="5" borderId="4" xfId="0" applyFont="1" applyFill="1" applyBorder="1"/>
    <xf numFmtId="0" fontId="4" fillId="8" borderId="0" xfId="0" applyFont="1" applyFill="1" applyAlignment="1">
      <alignment horizontal="center" vertical="top" wrapText="1"/>
    </xf>
    <xf numFmtId="0" fontId="3" fillId="8" borderId="7" xfId="0" applyFont="1" applyFill="1" applyBorder="1" applyAlignment="1">
      <alignment horizontal="center" vertical="top" wrapText="1"/>
    </xf>
    <xf numFmtId="0" fontId="3" fillId="8" borderId="8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center" vertical="top" wrapText="1"/>
    </xf>
    <xf numFmtId="1" fontId="3" fillId="8" borderId="7" xfId="0" applyNumberFormat="1" applyFont="1" applyFill="1" applyBorder="1" applyAlignment="1">
      <alignment horizontal="center" vertical="top" wrapText="1"/>
    </xf>
    <xf numFmtId="1" fontId="3" fillId="8" borderId="9" xfId="0" applyNumberFormat="1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1" fontId="3" fillId="3" borderId="11" xfId="0" applyNumberFormat="1" applyFont="1" applyFill="1" applyBorder="1" applyAlignment="1">
      <alignment horizontal="center" vertical="top" wrapText="1"/>
    </xf>
    <xf numFmtId="1" fontId="3" fillId="4" borderId="10" xfId="0" applyNumberFormat="1" applyFont="1" applyFill="1" applyBorder="1" applyAlignment="1">
      <alignment horizontal="center" vertical="top" wrapText="1"/>
    </xf>
    <xf numFmtId="1" fontId="3" fillId="4" borderId="11" xfId="0" applyNumberFormat="1" applyFont="1" applyFill="1" applyBorder="1" applyAlignment="1">
      <alignment horizontal="center" vertical="top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2" fontId="3" fillId="4" borderId="12" xfId="0" applyNumberFormat="1" applyFont="1" applyFill="1" applyBorder="1" applyAlignment="1">
      <alignment horizontal="center" vertical="top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top" wrapText="1"/>
    </xf>
    <xf numFmtId="3" fontId="6" fillId="9" borderId="4" xfId="0" applyNumberFormat="1" applyFont="1" applyFill="1" applyBorder="1" applyAlignment="1">
      <alignment horizontal="center" vertical="top" wrapText="1"/>
    </xf>
    <xf numFmtId="2" fontId="6" fillId="9" borderId="4" xfId="0" applyNumberFormat="1" applyFont="1" applyFill="1" applyBorder="1" applyAlignment="1">
      <alignment horizontal="center" vertical="top" wrapText="1"/>
    </xf>
    <xf numFmtId="0" fontId="6" fillId="9" borderId="4" xfId="0" applyFont="1" applyFill="1" applyBorder="1"/>
    <xf numFmtId="0" fontId="6" fillId="10" borderId="10" xfId="0" applyFont="1" applyFill="1" applyBorder="1" applyAlignment="1">
      <alignment horizontal="center" vertical="top" wrapText="1"/>
    </xf>
    <xf numFmtId="0" fontId="6" fillId="10" borderId="14" xfId="0" applyFont="1" applyFill="1" applyBorder="1" applyAlignment="1">
      <alignment horizontal="center" vertical="top" wrapText="1"/>
    </xf>
    <xf numFmtId="0" fontId="6" fillId="10" borderId="11" xfId="0" applyFont="1" applyFill="1" applyBorder="1" applyAlignment="1">
      <alignment horizontal="center" vertical="top" wrapText="1"/>
    </xf>
    <xf numFmtId="3" fontId="6" fillId="10" borderId="4" xfId="0" applyNumberFormat="1" applyFont="1" applyFill="1" applyBorder="1" applyAlignment="1">
      <alignment horizontal="center" vertical="top" wrapText="1"/>
    </xf>
    <xf numFmtId="2" fontId="6" fillId="10" borderId="4" xfId="0" applyNumberFormat="1" applyFont="1" applyFill="1" applyBorder="1" applyAlignment="1">
      <alignment horizontal="center" vertical="top" wrapText="1"/>
    </xf>
    <xf numFmtId="2" fontId="6" fillId="10" borderId="4" xfId="0" applyNumberFormat="1" applyFont="1" applyFill="1" applyBorder="1"/>
    <xf numFmtId="0" fontId="6" fillId="8" borderId="4" xfId="0" applyFont="1" applyFill="1" applyBorder="1" applyAlignment="1">
      <alignment horizontal="left" vertical="top" wrapText="1"/>
    </xf>
    <xf numFmtId="0" fontId="6" fillId="9" borderId="4" xfId="0" applyFont="1" applyFill="1" applyBorder="1" applyAlignment="1">
      <alignment horizontal="left" vertical="top" wrapText="1"/>
    </xf>
    <xf numFmtId="0" fontId="6" fillId="9" borderId="10" xfId="0" applyFont="1" applyFill="1" applyBorder="1" applyAlignment="1">
      <alignment horizontal="center" vertical="top" wrapText="1"/>
    </xf>
    <xf numFmtId="0" fontId="6" fillId="9" borderId="11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center" vertical="top" wrapText="1"/>
    </xf>
    <xf numFmtId="1" fontId="6" fillId="9" borderId="4" xfId="0" applyNumberFormat="1" applyFont="1" applyFill="1" applyBorder="1"/>
    <xf numFmtId="0" fontId="6" fillId="8" borderId="4" xfId="0" applyFont="1" applyFill="1" applyBorder="1" applyAlignment="1">
      <alignment horizontal="center" vertical="top" wrapText="1"/>
    </xf>
    <xf numFmtId="0" fontId="6" fillId="8" borderId="4" xfId="0" applyFont="1" applyFill="1" applyBorder="1" applyAlignment="1">
      <alignment horizontal="center" vertical="top" wrapText="1"/>
    </xf>
    <xf numFmtId="2" fontId="6" fillId="8" borderId="4" xfId="0" applyNumberFormat="1" applyFont="1" applyFill="1" applyBorder="1" applyAlignment="1">
      <alignment horizontal="center" vertical="top" wrapText="1"/>
    </xf>
    <xf numFmtId="0" fontId="6" fillId="8" borderId="4" xfId="0" applyFont="1" applyFill="1" applyBorder="1"/>
    <xf numFmtId="1" fontId="6" fillId="8" borderId="4" xfId="0" applyNumberFormat="1" applyFont="1" applyFill="1" applyBorder="1" applyAlignment="1">
      <alignment horizontal="center" vertical="top" wrapText="1"/>
    </xf>
    <xf numFmtId="0" fontId="6" fillId="8" borderId="4" xfId="0" applyFont="1" applyFill="1" applyBorder="1" applyAlignment="1">
      <alignment vertical="top"/>
    </xf>
    <xf numFmtId="0" fontId="6" fillId="9" borderId="4" xfId="0" applyFont="1" applyFill="1" applyBorder="1" applyAlignment="1">
      <alignment horizontal="center" vertical="top"/>
    </xf>
    <xf numFmtId="0" fontId="6" fillId="9" borderId="4" xfId="0" applyFont="1" applyFill="1" applyBorder="1" applyAlignment="1">
      <alignment vertical="top"/>
    </xf>
    <xf numFmtId="2" fontId="6" fillId="8" borderId="4" xfId="0" applyNumberFormat="1" applyFont="1" applyFill="1" applyBorder="1" applyAlignment="1">
      <alignment vertical="top"/>
    </xf>
    <xf numFmtId="1" fontId="6" fillId="9" borderId="4" xfId="0" applyNumberFormat="1" applyFont="1" applyFill="1" applyBorder="1" applyAlignment="1">
      <alignment horizontal="center" vertical="top" wrapText="1"/>
    </xf>
    <xf numFmtId="2" fontId="6" fillId="9" borderId="4" xfId="0" applyNumberFormat="1" applyFont="1" applyFill="1" applyBorder="1" applyAlignment="1">
      <alignment vertical="top"/>
    </xf>
    <xf numFmtId="3" fontId="6" fillId="8" borderId="4" xfId="0" applyNumberFormat="1" applyFont="1" applyFill="1" applyBorder="1" applyAlignment="1">
      <alignment horizontal="center" vertical="top" wrapText="1"/>
    </xf>
    <xf numFmtId="0" fontId="6" fillId="8" borderId="10" xfId="0" applyFont="1" applyFill="1" applyBorder="1" applyAlignment="1">
      <alignment horizontal="left" vertical="top" wrapText="1"/>
    </xf>
    <xf numFmtId="0" fontId="6" fillId="8" borderId="11" xfId="0" applyFont="1" applyFill="1" applyBorder="1" applyAlignment="1">
      <alignment horizontal="left" vertical="top" wrapText="1"/>
    </xf>
    <xf numFmtId="0" fontId="6" fillId="11" borderId="4" xfId="0" applyFont="1" applyFill="1" applyBorder="1" applyAlignment="1">
      <alignment vertical="top" wrapText="1"/>
    </xf>
    <xf numFmtId="0" fontId="6" fillId="11" borderId="4" xfId="0" applyFont="1" applyFill="1" applyBorder="1" applyAlignment="1">
      <alignment horizontal="center" vertical="top" wrapText="1"/>
    </xf>
    <xf numFmtId="2" fontId="6" fillId="11" borderId="4" xfId="0" applyNumberFormat="1" applyFont="1" applyFill="1" applyBorder="1" applyAlignment="1">
      <alignment horizontal="center" vertical="top" wrapText="1"/>
    </xf>
    <xf numFmtId="2" fontId="6" fillId="8" borderId="4" xfId="0" applyNumberFormat="1" applyFont="1" applyFill="1" applyBorder="1"/>
    <xf numFmtId="187" fontId="6" fillId="8" borderId="4" xfId="0" applyNumberFormat="1" applyFont="1" applyFill="1" applyBorder="1"/>
    <xf numFmtId="187" fontId="2" fillId="0" borderId="0" xfId="0" applyNumberFormat="1" applyFont="1"/>
    <xf numFmtId="2" fontId="6" fillId="8" borderId="4" xfId="0" applyNumberFormat="1" applyFont="1" applyFill="1" applyBorder="1" applyAlignment="1">
      <alignment vertical="top" wrapText="1"/>
    </xf>
    <xf numFmtId="0" fontId="2" fillId="11" borderId="4" xfId="0" applyFont="1" applyFill="1" applyBorder="1" applyAlignment="1">
      <alignment vertical="top" wrapText="1"/>
    </xf>
    <xf numFmtId="0" fontId="8" fillId="11" borderId="4" xfId="0" applyFont="1" applyFill="1" applyBorder="1" applyAlignment="1">
      <alignment vertical="top" wrapText="1"/>
    </xf>
    <xf numFmtId="0" fontId="2" fillId="11" borderId="4" xfId="0" applyFont="1" applyFill="1" applyBorder="1"/>
    <xf numFmtId="0" fontId="6" fillId="8" borderId="12" xfId="0" applyFont="1" applyFill="1" applyBorder="1" applyAlignment="1">
      <alignment horizontal="left" vertical="top" wrapText="1"/>
    </xf>
    <xf numFmtId="0" fontId="2" fillId="11" borderId="4" xfId="0" applyFont="1" applyFill="1" applyBorder="1" applyAlignment="1">
      <alignment horizontal="left" vertical="top" wrapText="1"/>
    </xf>
    <xf numFmtId="0" fontId="2" fillId="11" borderId="4" xfId="0" applyFont="1" applyFill="1" applyBorder="1" applyAlignment="1">
      <alignment horizontal="center" vertical="top" wrapText="1"/>
    </xf>
    <xf numFmtId="2" fontId="2" fillId="11" borderId="4" xfId="0" applyNumberFormat="1" applyFont="1" applyFill="1" applyBorder="1" applyAlignment="1">
      <alignment horizontal="center" vertical="top" wrapText="1"/>
    </xf>
    <xf numFmtId="0" fontId="6" fillId="8" borderId="13" xfId="0" applyFont="1" applyFill="1" applyBorder="1" applyAlignment="1">
      <alignment horizontal="left" vertical="top" wrapText="1"/>
    </xf>
    <xf numFmtId="0" fontId="6" fillId="8" borderId="15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8"/>
  <sheetViews>
    <sheetView tabSelected="1" workbookViewId="0">
      <selection activeCell="A4" sqref="A4:C6"/>
    </sheetView>
  </sheetViews>
  <sheetFormatPr defaultColWidth="9.09765625" defaultRowHeight="21" x14ac:dyDescent="0.6"/>
  <cols>
    <col min="1" max="1" width="24.59765625" style="143" customWidth="1"/>
    <col min="2" max="2" width="4" style="143" customWidth="1"/>
    <col min="3" max="3" width="37.3984375" style="143" customWidth="1"/>
    <col min="4" max="4" width="12.69921875" style="143" customWidth="1"/>
    <col min="5" max="5" width="11.296875" style="144" bestFit="1" customWidth="1"/>
    <col min="6" max="6" width="12.69921875" style="143" customWidth="1"/>
    <col min="7" max="7" width="11.296875" style="144" bestFit="1" customWidth="1"/>
    <col min="8" max="8" width="12.69921875" style="143" customWidth="1"/>
    <col min="9" max="9" width="11.296875" style="144" bestFit="1" customWidth="1"/>
    <col min="10" max="10" width="12.69921875" style="143" customWidth="1"/>
    <col min="11" max="11" width="11.296875" style="144" bestFit="1" customWidth="1"/>
    <col min="12" max="12" width="12.69921875" style="143" customWidth="1"/>
    <col min="13" max="13" width="11.296875" style="144" bestFit="1" customWidth="1"/>
    <col min="14" max="14" width="12.69921875" style="143" customWidth="1"/>
    <col min="15" max="15" width="12.09765625" style="144" customWidth="1"/>
    <col min="16" max="16" width="40.8984375" style="143" customWidth="1"/>
    <col min="17" max="17" width="11.8984375" style="2" bestFit="1" customWidth="1"/>
    <col min="18" max="16384" width="9.09765625" style="2"/>
  </cols>
  <sheetData>
    <row r="1" spans="1:17" ht="27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 x14ac:dyDescent="0.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4.6" x14ac:dyDescent="0.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7" x14ac:dyDescent="0.6">
      <c r="A4" s="4" t="s">
        <v>2</v>
      </c>
      <c r="B4" s="5"/>
      <c r="C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 t="s">
        <v>4</v>
      </c>
      <c r="Q4" s="8"/>
    </row>
    <row r="5" spans="1:17" ht="24.6" x14ac:dyDescent="0.6">
      <c r="A5" s="9"/>
      <c r="B5" s="10"/>
      <c r="C5" s="11"/>
      <c r="D5" s="12">
        <v>1</v>
      </c>
      <c r="E5" s="12"/>
      <c r="F5" s="13">
        <v>2</v>
      </c>
      <c r="G5" s="13"/>
      <c r="H5" s="12">
        <v>3</v>
      </c>
      <c r="I5" s="12"/>
      <c r="J5" s="13">
        <v>4</v>
      </c>
      <c r="K5" s="13"/>
      <c r="L5" s="12">
        <v>5</v>
      </c>
      <c r="M5" s="12"/>
      <c r="N5" s="13">
        <v>6</v>
      </c>
      <c r="O5" s="13"/>
      <c r="P5" s="14" t="s">
        <v>5</v>
      </c>
      <c r="Q5" s="15" t="s">
        <v>6</v>
      </c>
    </row>
    <row r="6" spans="1:17" x14ac:dyDescent="0.6">
      <c r="A6" s="16"/>
      <c r="B6" s="17"/>
      <c r="C6" s="18"/>
      <c r="D6" s="19" t="s">
        <v>5</v>
      </c>
      <c r="E6" s="20" t="s">
        <v>6</v>
      </c>
      <c r="F6" s="21" t="s">
        <v>5</v>
      </c>
      <c r="G6" s="22" t="s">
        <v>6</v>
      </c>
      <c r="H6" s="19" t="s">
        <v>5</v>
      </c>
      <c r="I6" s="20" t="s">
        <v>6</v>
      </c>
      <c r="J6" s="21" t="s">
        <v>5</v>
      </c>
      <c r="K6" s="22" t="s">
        <v>6</v>
      </c>
      <c r="L6" s="19" t="s">
        <v>5</v>
      </c>
      <c r="M6" s="20" t="s">
        <v>6</v>
      </c>
      <c r="N6" s="21" t="s">
        <v>5</v>
      </c>
      <c r="O6" s="22" t="s">
        <v>6</v>
      </c>
      <c r="P6" s="14"/>
      <c r="Q6" s="15"/>
    </row>
    <row r="7" spans="1:17" x14ac:dyDescent="0.6">
      <c r="A7" s="23" t="s">
        <v>7</v>
      </c>
      <c r="B7" s="24" t="s">
        <v>4</v>
      </c>
      <c r="C7" s="24"/>
      <c r="D7" s="25">
        <v>78</v>
      </c>
      <c r="E7" s="26">
        <f>E8+E9</f>
        <v>100</v>
      </c>
      <c r="F7" s="25">
        <v>62</v>
      </c>
      <c r="G7" s="27">
        <f>G8+G9</f>
        <v>100</v>
      </c>
      <c r="H7" s="25">
        <v>73</v>
      </c>
      <c r="I7" s="27">
        <f>I8+I9</f>
        <v>100</v>
      </c>
      <c r="J7" s="25">
        <v>322</v>
      </c>
      <c r="K7" s="27">
        <f>K8+K9</f>
        <v>100</v>
      </c>
      <c r="L7" s="25">
        <v>151</v>
      </c>
      <c r="M7" s="27">
        <f>M8+M9</f>
        <v>100</v>
      </c>
      <c r="N7" s="25">
        <v>196</v>
      </c>
      <c r="O7" s="27">
        <f>O8+O9</f>
        <v>100</v>
      </c>
      <c r="P7" s="28">
        <f>SUM(D7,F7,H7,J7,L7,N7)</f>
        <v>882</v>
      </c>
      <c r="Q7" s="29">
        <f>SUM(Q8:Q9)</f>
        <v>100</v>
      </c>
    </row>
    <row r="8" spans="1:17" x14ac:dyDescent="0.6">
      <c r="A8" s="23"/>
      <c r="B8" s="30" t="s">
        <v>8</v>
      </c>
      <c r="C8" s="30"/>
      <c r="D8" s="31">
        <v>62</v>
      </c>
      <c r="E8" s="32">
        <f>D8*100/D7</f>
        <v>79.487179487179489</v>
      </c>
      <c r="F8" s="31">
        <v>57</v>
      </c>
      <c r="G8" s="32">
        <f>F8*100/F7</f>
        <v>91.935483870967744</v>
      </c>
      <c r="H8" s="31">
        <v>63</v>
      </c>
      <c r="I8" s="32">
        <f>H8*100/H7</f>
        <v>86.301369863013704</v>
      </c>
      <c r="J8" s="31">
        <v>264</v>
      </c>
      <c r="K8" s="32">
        <f>J8*100/J7</f>
        <v>81.987577639751549</v>
      </c>
      <c r="L8" s="31">
        <v>130</v>
      </c>
      <c r="M8" s="32">
        <f>L8*100/L7</f>
        <v>86.092715231788077</v>
      </c>
      <c r="N8" s="31">
        <v>167</v>
      </c>
      <c r="O8" s="32">
        <f>N8*100/N7</f>
        <v>85.204081632653057</v>
      </c>
      <c r="P8" s="31">
        <f t="shared" ref="P8:P70" si="0">SUM(D8,F8,H8,J8,L8,N8)</f>
        <v>743</v>
      </c>
      <c r="Q8" s="33">
        <f>P8*100/P7</f>
        <v>84.240362811791385</v>
      </c>
    </row>
    <row r="9" spans="1:17" x14ac:dyDescent="0.6">
      <c r="A9" s="23"/>
      <c r="B9" s="30" t="s">
        <v>9</v>
      </c>
      <c r="C9" s="30"/>
      <c r="D9" s="31">
        <v>16</v>
      </c>
      <c r="E9" s="32">
        <f>D9*100/D7</f>
        <v>20.512820512820515</v>
      </c>
      <c r="F9" s="31">
        <v>5</v>
      </c>
      <c r="G9" s="32">
        <f>F9*100/F7</f>
        <v>8.064516129032258</v>
      </c>
      <c r="H9" s="31">
        <v>10</v>
      </c>
      <c r="I9" s="32">
        <f>H9*100/H7</f>
        <v>13.698630136986301</v>
      </c>
      <c r="J9" s="31">
        <v>58</v>
      </c>
      <c r="K9" s="32">
        <f>J9*100/J7</f>
        <v>18.012422360248447</v>
      </c>
      <c r="L9" s="31">
        <v>21</v>
      </c>
      <c r="M9" s="32">
        <f>L9*100/L7</f>
        <v>13.907284768211921</v>
      </c>
      <c r="N9" s="31">
        <v>29</v>
      </c>
      <c r="O9" s="32">
        <f>N9*100/N7</f>
        <v>14.795918367346939</v>
      </c>
      <c r="P9" s="31">
        <f t="shared" si="0"/>
        <v>139</v>
      </c>
      <c r="Q9" s="33">
        <f>P9*100/P7</f>
        <v>15.759637188208616</v>
      </c>
    </row>
    <row r="10" spans="1:17" x14ac:dyDescent="0.6">
      <c r="A10" s="34" t="s">
        <v>10</v>
      </c>
      <c r="B10" s="35" t="s">
        <v>4</v>
      </c>
      <c r="C10" s="35"/>
      <c r="D10" s="36">
        <f>SUM(D11:D15)</f>
        <v>78</v>
      </c>
      <c r="E10" s="37">
        <f t="shared" ref="E10:O10" si="1">SUM(E11:E15)</f>
        <v>100</v>
      </c>
      <c r="F10" s="36">
        <f t="shared" si="1"/>
        <v>62</v>
      </c>
      <c r="G10" s="37">
        <f t="shared" si="1"/>
        <v>99.999999999999986</v>
      </c>
      <c r="H10" s="36">
        <f t="shared" si="1"/>
        <v>73</v>
      </c>
      <c r="I10" s="37">
        <f t="shared" si="1"/>
        <v>99.999999999999986</v>
      </c>
      <c r="J10" s="36">
        <f t="shared" si="1"/>
        <v>322</v>
      </c>
      <c r="K10" s="37">
        <f t="shared" si="1"/>
        <v>100</v>
      </c>
      <c r="L10" s="36">
        <f t="shared" si="1"/>
        <v>151</v>
      </c>
      <c r="M10" s="37">
        <f t="shared" si="1"/>
        <v>100</v>
      </c>
      <c r="N10" s="36">
        <f t="shared" si="1"/>
        <v>196</v>
      </c>
      <c r="O10" s="37">
        <f t="shared" si="1"/>
        <v>100</v>
      </c>
      <c r="P10" s="38">
        <f t="shared" si="0"/>
        <v>882</v>
      </c>
      <c r="Q10" s="39">
        <f>SUM(Q11:Q15)</f>
        <v>100</v>
      </c>
    </row>
    <row r="11" spans="1:17" ht="18.75" customHeight="1" x14ac:dyDescent="0.6">
      <c r="A11" s="34"/>
      <c r="B11" s="30" t="s">
        <v>11</v>
      </c>
      <c r="C11" s="30"/>
      <c r="D11" s="31">
        <v>3</v>
      </c>
      <c r="E11" s="32">
        <f>D11*100/D7</f>
        <v>3.8461538461538463</v>
      </c>
      <c r="F11" s="31">
        <v>1</v>
      </c>
      <c r="G11" s="32">
        <f>F11*100/F7</f>
        <v>1.6129032258064515</v>
      </c>
      <c r="H11" s="31">
        <v>1</v>
      </c>
      <c r="I11" s="32">
        <f>H11*100/H7</f>
        <v>1.3698630136986301</v>
      </c>
      <c r="J11" s="31">
        <v>11</v>
      </c>
      <c r="K11" s="32">
        <f>J11*100/J7</f>
        <v>3.4161490683229814</v>
      </c>
      <c r="L11" s="31">
        <v>4</v>
      </c>
      <c r="M11" s="32">
        <f>L11*100/L7</f>
        <v>2.6490066225165565</v>
      </c>
      <c r="N11" s="31">
        <v>9</v>
      </c>
      <c r="O11" s="32">
        <f>N11*100/N7</f>
        <v>4.591836734693878</v>
      </c>
      <c r="P11" s="31">
        <f t="shared" si="0"/>
        <v>29</v>
      </c>
      <c r="Q11" s="33">
        <f>P11*100/P7</f>
        <v>3.2879818594104306</v>
      </c>
    </row>
    <row r="12" spans="1:17" x14ac:dyDescent="0.6">
      <c r="A12" s="34"/>
      <c r="B12" s="30" t="s">
        <v>12</v>
      </c>
      <c r="C12" s="30"/>
      <c r="D12" s="31">
        <v>13</v>
      </c>
      <c r="E12" s="32">
        <f>D12*100/D7</f>
        <v>16.666666666666668</v>
      </c>
      <c r="F12" s="31">
        <v>20</v>
      </c>
      <c r="G12" s="32">
        <f>F12*100/F7</f>
        <v>32.258064516129032</v>
      </c>
      <c r="H12" s="31">
        <v>9</v>
      </c>
      <c r="I12" s="32">
        <f>H12*100/H7</f>
        <v>12.328767123287671</v>
      </c>
      <c r="J12" s="31">
        <v>64</v>
      </c>
      <c r="K12" s="32">
        <f>J12*100/J7</f>
        <v>19.875776397515526</v>
      </c>
      <c r="L12" s="31">
        <v>28</v>
      </c>
      <c r="M12" s="32">
        <f>L12*100/L7</f>
        <v>18.543046357615893</v>
      </c>
      <c r="N12" s="31">
        <v>48</v>
      </c>
      <c r="O12" s="32">
        <f>N12*100/N7</f>
        <v>24.489795918367346</v>
      </c>
      <c r="P12" s="31">
        <f t="shared" si="0"/>
        <v>182</v>
      </c>
      <c r="Q12" s="33">
        <f>P12*100/P7</f>
        <v>20.634920634920636</v>
      </c>
    </row>
    <row r="13" spans="1:17" x14ac:dyDescent="0.6">
      <c r="A13" s="34"/>
      <c r="B13" s="30" t="s">
        <v>13</v>
      </c>
      <c r="C13" s="30"/>
      <c r="D13" s="31">
        <v>36</v>
      </c>
      <c r="E13" s="32">
        <f>D13*100/D7</f>
        <v>46.153846153846153</v>
      </c>
      <c r="F13" s="31">
        <v>17</v>
      </c>
      <c r="G13" s="32">
        <f>F13*100/F7</f>
        <v>27.419354838709676</v>
      </c>
      <c r="H13" s="31">
        <v>38</v>
      </c>
      <c r="I13" s="32">
        <f>H13*100/H7</f>
        <v>52.054794520547944</v>
      </c>
      <c r="J13" s="31">
        <v>138</v>
      </c>
      <c r="K13" s="32">
        <f>J13*100/J7</f>
        <v>42.857142857142854</v>
      </c>
      <c r="L13" s="31">
        <v>62</v>
      </c>
      <c r="M13" s="32">
        <f>L13*100/L7</f>
        <v>41.059602649006621</v>
      </c>
      <c r="N13" s="31">
        <v>77</v>
      </c>
      <c r="O13" s="32">
        <f>N13*100/N7</f>
        <v>39.285714285714285</v>
      </c>
      <c r="P13" s="31">
        <f t="shared" si="0"/>
        <v>368</v>
      </c>
      <c r="Q13" s="33">
        <f>P13*100/P7</f>
        <v>41.723356009070294</v>
      </c>
    </row>
    <row r="14" spans="1:17" x14ac:dyDescent="0.6">
      <c r="A14" s="34"/>
      <c r="B14" s="30" t="s">
        <v>14</v>
      </c>
      <c r="C14" s="30"/>
      <c r="D14" s="31">
        <v>21</v>
      </c>
      <c r="E14" s="32">
        <f>D14*100/D7</f>
        <v>26.923076923076923</v>
      </c>
      <c r="F14" s="31">
        <v>19</v>
      </c>
      <c r="G14" s="32">
        <f>F14*100/F7</f>
        <v>30.64516129032258</v>
      </c>
      <c r="H14" s="31">
        <v>18</v>
      </c>
      <c r="I14" s="32">
        <f>H14*100/H7</f>
        <v>24.657534246575342</v>
      </c>
      <c r="J14" s="31">
        <v>84</v>
      </c>
      <c r="K14" s="32">
        <f>J14*100/J7</f>
        <v>26.086956521739129</v>
      </c>
      <c r="L14" s="31">
        <v>43</v>
      </c>
      <c r="M14" s="32">
        <f>L14*100/L7</f>
        <v>28.476821192052981</v>
      </c>
      <c r="N14" s="31">
        <v>52</v>
      </c>
      <c r="O14" s="32">
        <f>N14*100/N7</f>
        <v>26.530612244897959</v>
      </c>
      <c r="P14" s="31">
        <f t="shared" si="0"/>
        <v>237</v>
      </c>
      <c r="Q14" s="33">
        <f>P14*100/P7</f>
        <v>26.870748299319729</v>
      </c>
    </row>
    <row r="15" spans="1:17" ht="18.75" customHeight="1" x14ac:dyDescent="0.6">
      <c r="A15" s="34"/>
      <c r="B15" s="30" t="s">
        <v>15</v>
      </c>
      <c r="C15" s="30"/>
      <c r="D15" s="31">
        <v>5</v>
      </c>
      <c r="E15" s="32">
        <f>D15*100/D7</f>
        <v>6.4102564102564106</v>
      </c>
      <c r="F15" s="31">
        <v>5</v>
      </c>
      <c r="G15" s="32">
        <f>F15*100/F7</f>
        <v>8.064516129032258</v>
      </c>
      <c r="H15" s="31">
        <v>7</v>
      </c>
      <c r="I15" s="32">
        <f>H15*100/H7</f>
        <v>9.5890410958904102</v>
      </c>
      <c r="J15" s="31">
        <v>25</v>
      </c>
      <c r="K15" s="32">
        <f>J15*100/J7</f>
        <v>7.7639751552795033</v>
      </c>
      <c r="L15" s="31">
        <v>14</v>
      </c>
      <c r="M15" s="32">
        <f>L15*100/L7</f>
        <v>9.2715231788079464</v>
      </c>
      <c r="N15" s="31">
        <v>10</v>
      </c>
      <c r="O15" s="32">
        <f>N15*100/N7</f>
        <v>5.1020408163265305</v>
      </c>
      <c r="P15" s="31">
        <f t="shared" si="0"/>
        <v>66</v>
      </c>
      <c r="Q15" s="33">
        <f>P15*100/P7</f>
        <v>7.4829931972789119</v>
      </c>
    </row>
    <row r="16" spans="1:17" x14ac:dyDescent="0.6">
      <c r="A16" s="23" t="s">
        <v>16</v>
      </c>
      <c r="B16" s="24" t="s">
        <v>4</v>
      </c>
      <c r="C16" s="24"/>
      <c r="D16" s="40">
        <f t="shared" ref="D16:O16" si="2">SUM(D17:D25)</f>
        <v>78</v>
      </c>
      <c r="E16" s="41">
        <f t="shared" si="2"/>
        <v>100.00000000000001</v>
      </c>
      <c r="F16" s="40">
        <f t="shared" si="2"/>
        <v>62</v>
      </c>
      <c r="G16" s="41">
        <f t="shared" si="2"/>
        <v>100</v>
      </c>
      <c r="H16" s="40">
        <f t="shared" si="2"/>
        <v>73</v>
      </c>
      <c r="I16" s="41">
        <f t="shared" si="2"/>
        <v>99.999999999999986</v>
      </c>
      <c r="J16" s="40">
        <f t="shared" si="2"/>
        <v>322</v>
      </c>
      <c r="K16" s="41">
        <f t="shared" si="2"/>
        <v>100</v>
      </c>
      <c r="L16" s="40">
        <f t="shared" si="2"/>
        <v>151</v>
      </c>
      <c r="M16" s="41">
        <f t="shared" si="2"/>
        <v>100.00000000000001</v>
      </c>
      <c r="N16" s="40">
        <f t="shared" si="2"/>
        <v>196</v>
      </c>
      <c r="O16" s="41">
        <f t="shared" si="2"/>
        <v>100</v>
      </c>
      <c r="P16" s="42">
        <f t="shared" si="0"/>
        <v>882</v>
      </c>
      <c r="Q16" s="43">
        <f>SUM(Q17:Q25)</f>
        <v>99.999999999999986</v>
      </c>
    </row>
    <row r="17" spans="1:18" x14ac:dyDescent="0.6">
      <c r="A17" s="23"/>
      <c r="B17" s="30" t="s">
        <v>17</v>
      </c>
      <c r="C17" s="30"/>
      <c r="D17" s="31">
        <v>62</v>
      </c>
      <c r="E17" s="32">
        <f>D17*100/D16</f>
        <v>79.487179487179489</v>
      </c>
      <c r="F17" s="31">
        <v>30</v>
      </c>
      <c r="G17" s="32">
        <f>F17*100/F16</f>
        <v>48.387096774193552</v>
      </c>
      <c r="H17" s="31">
        <v>25</v>
      </c>
      <c r="I17" s="32">
        <f>H17*100/H16</f>
        <v>34.246575342465754</v>
      </c>
      <c r="J17" s="31">
        <v>182</v>
      </c>
      <c r="K17" s="32">
        <f>J17*100/J16</f>
        <v>56.521739130434781</v>
      </c>
      <c r="L17" s="31">
        <v>25</v>
      </c>
      <c r="M17" s="32">
        <f>L17*100/L16</f>
        <v>16.556291390728475</v>
      </c>
      <c r="N17" s="31">
        <v>103</v>
      </c>
      <c r="O17" s="32">
        <f>N17*100/N16</f>
        <v>52.551020408163268</v>
      </c>
      <c r="P17" s="44">
        <f t="shared" si="0"/>
        <v>427</v>
      </c>
      <c r="Q17" s="33">
        <f>P17*100/P16</f>
        <v>48.412698412698411</v>
      </c>
    </row>
    <row r="18" spans="1:18" ht="18.75" customHeight="1" x14ac:dyDescent="0.6">
      <c r="A18" s="23"/>
      <c r="B18" s="30" t="s">
        <v>18</v>
      </c>
      <c r="C18" s="30"/>
      <c r="D18" s="31">
        <v>0</v>
      </c>
      <c r="E18" s="32">
        <f>D18*100/D16</f>
        <v>0</v>
      </c>
      <c r="F18" s="31">
        <v>1</v>
      </c>
      <c r="G18" s="32">
        <f>F18*100/F16</f>
        <v>1.6129032258064515</v>
      </c>
      <c r="H18" s="31">
        <v>2</v>
      </c>
      <c r="I18" s="32">
        <f>H18*100/H16</f>
        <v>2.7397260273972601</v>
      </c>
      <c r="J18" s="31">
        <v>4</v>
      </c>
      <c r="K18" s="32">
        <f>J18*100/J16</f>
        <v>1.2422360248447204</v>
      </c>
      <c r="L18" s="31">
        <v>32</v>
      </c>
      <c r="M18" s="32">
        <f>L18*100/L16</f>
        <v>21.192052980132452</v>
      </c>
      <c r="N18" s="31">
        <v>1</v>
      </c>
      <c r="O18" s="32">
        <f>N18*100/N16</f>
        <v>0.51020408163265307</v>
      </c>
      <c r="P18" s="44">
        <f t="shared" si="0"/>
        <v>40</v>
      </c>
      <c r="Q18" s="33">
        <f>P18*100/P16</f>
        <v>4.5351473922902494</v>
      </c>
    </row>
    <row r="19" spans="1:18" ht="18.75" customHeight="1" x14ac:dyDescent="0.6">
      <c r="A19" s="23"/>
      <c r="B19" s="30" t="s">
        <v>19</v>
      </c>
      <c r="C19" s="30"/>
      <c r="D19" s="31">
        <v>0</v>
      </c>
      <c r="E19" s="32">
        <f>D19*100/D16</f>
        <v>0</v>
      </c>
      <c r="F19" s="31">
        <v>0</v>
      </c>
      <c r="G19" s="32">
        <f>F19*100/F16</f>
        <v>0</v>
      </c>
      <c r="H19" s="31">
        <v>0</v>
      </c>
      <c r="I19" s="32">
        <f>H19*100/H16</f>
        <v>0</v>
      </c>
      <c r="J19" s="31">
        <v>0</v>
      </c>
      <c r="K19" s="32">
        <f>J19*100/J16</f>
        <v>0</v>
      </c>
      <c r="L19" s="31">
        <v>44</v>
      </c>
      <c r="M19" s="32">
        <f>L19*100/L16</f>
        <v>29.139072847682119</v>
      </c>
      <c r="N19" s="31">
        <v>0</v>
      </c>
      <c r="O19" s="32">
        <f>N19*100/N16</f>
        <v>0</v>
      </c>
      <c r="P19" s="44">
        <f t="shared" si="0"/>
        <v>44</v>
      </c>
      <c r="Q19" s="33">
        <f>P19*100/P16</f>
        <v>4.9886621315192743</v>
      </c>
    </row>
    <row r="20" spans="1:18" ht="18.75" customHeight="1" x14ac:dyDescent="0.6">
      <c r="A20" s="23"/>
      <c r="B20" s="30" t="s">
        <v>20</v>
      </c>
      <c r="C20" s="30"/>
      <c r="D20" s="31">
        <v>12</v>
      </c>
      <c r="E20" s="32">
        <f>D20*100/D16</f>
        <v>15.384615384615385</v>
      </c>
      <c r="F20" s="31">
        <v>18</v>
      </c>
      <c r="G20" s="32">
        <f>F20*100/F16</f>
        <v>29.032258064516128</v>
      </c>
      <c r="H20" s="31">
        <v>18</v>
      </c>
      <c r="I20" s="32">
        <f>H20*100/H16</f>
        <v>24.657534246575342</v>
      </c>
      <c r="J20" s="31">
        <v>45</v>
      </c>
      <c r="K20" s="32">
        <f>J20*100/J16</f>
        <v>13.975155279503106</v>
      </c>
      <c r="L20" s="31">
        <v>8</v>
      </c>
      <c r="M20" s="32">
        <f>L20*100/L16</f>
        <v>5.298013245033113</v>
      </c>
      <c r="N20" s="31">
        <v>29</v>
      </c>
      <c r="O20" s="32">
        <f>N20*100/N16</f>
        <v>14.795918367346939</v>
      </c>
      <c r="P20" s="44">
        <f t="shared" si="0"/>
        <v>130</v>
      </c>
      <c r="Q20" s="33">
        <f>P20*100/P16</f>
        <v>14.739229024943311</v>
      </c>
      <c r="R20" s="2" t="s">
        <v>21</v>
      </c>
    </row>
    <row r="21" spans="1:18" x14ac:dyDescent="0.6">
      <c r="A21" s="23"/>
      <c r="B21" s="30" t="s">
        <v>22</v>
      </c>
      <c r="C21" s="30"/>
      <c r="D21" s="31">
        <v>2</v>
      </c>
      <c r="E21" s="32">
        <f>D21*100/D16</f>
        <v>2.5641025641025643</v>
      </c>
      <c r="F21" s="31">
        <v>13</v>
      </c>
      <c r="G21" s="32">
        <f>F21*100/F16</f>
        <v>20.967741935483872</v>
      </c>
      <c r="H21" s="31">
        <v>23</v>
      </c>
      <c r="I21" s="32">
        <f>H21*100/H16</f>
        <v>31.506849315068493</v>
      </c>
      <c r="J21" s="31">
        <v>12</v>
      </c>
      <c r="K21" s="32">
        <f>J21*100/J16</f>
        <v>3.7267080745341614</v>
      </c>
      <c r="L21" s="31">
        <v>32</v>
      </c>
      <c r="M21" s="32">
        <f>L21*100/L16</f>
        <v>21.192052980132452</v>
      </c>
      <c r="N21" s="31">
        <v>39</v>
      </c>
      <c r="O21" s="32">
        <f>N21*100/N16</f>
        <v>19.897959183673468</v>
      </c>
      <c r="P21" s="44">
        <f t="shared" si="0"/>
        <v>121</v>
      </c>
      <c r="Q21" s="33">
        <f>P21*100/P16</f>
        <v>13.718820861678005</v>
      </c>
      <c r="R21" s="2" t="s">
        <v>23</v>
      </c>
    </row>
    <row r="22" spans="1:18" x14ac:dyDescent="0.6">
      <c r="A22" s="23"/>
      <c r="B22" s="30" t="s">
        <v>24</v>
      </c>
      <c r="C22" s="30"/>
      <c r="D22" s="31">
        <v>1</v>
      </c>
      <c r="E22" s="32">
        <f>D22*100/D16</f>
        <v>1.2820512820512822</v>
      </c>
      <c r="F22" s="31">
        <v>0</v>
      </c>
      <c r="G22" s="32">
        <f>F22*100/F16</f>
        <v>0</v>
      </c>
      <c r="H22" s="31">
        <v>1</v>
      </c>
      <c r="I22" s="32">
        <f>H22*100/H16</f>
        <v>1.3698630136986301</v>
      </c>
      <c r="J22" s="31">
        <v>1</v>
      </c>
      <c r="K22" s="32">
        <f>J22*100/J16</f>
        <v>0.3105590062111801</v>
      </c>
      <c r="L22" s="31">
        <v>0</v>
      </c>
      <c r="M22" s="32">
        <f>L22*100/L16</f>
        <v>0</v>
      </c>
      <c r="N22" s="31">
        <v>0</v>
      </c>
      <c r="O22" s="32">
        <f>N22*100/N16</f>
        <v>0</v>
      </c>
      <c r="P22" s="44">
        <f t="shared" si="0"/>
        <v>3</v>
      </c>
      <c r="Q22" s="33">
        <f>P22*100/P16</f>
        <v>0.3401360544217687</v>
      </c>
    </row>
    <row r="23" spans="1:18" x14ac:dyDescent="0.6">
      <c r="A23" s="23"/>
      <c r="B23" s="30" t="s">
        <v>25</v>
      </c>
      <c r="C23" s="30"/>
      <c r="D23" s="31">
        <v>0</v>
      </c>
      <c r="E23" s="32">
        <f>D23*100/D16</f>
        <v>0</v>
      </c>
      <c r="F23" s="31">
        <v>0</v>
      </c>
      <c r="G23" s="32">
        <f>F23*100/F16</f>
        <v>0</v>
      </c>
      <c r="H23" s="31">
        <v>2</v>
      </c>
      <c r="I23" s="32">
        <f>H23*100/H16</f>
        <v>2.7397260273972601</v>
      </c>
      <c r="J23" s="31">
        <v>1</v>
      </c>
      <c r="K23" s="32">
        <f>J23*100/J16</f>
        <v>0.3105590062111801</v>
      </c>
      <c r="L23" s="31">
        <v>0</v>
      </c>
      <c r="M23" s="32">
        <f>L23*100/L16</f>
        <v>0</v>
      </c>
      <c r="N23" s="31">
        <v>0</v>
      </c>
      <c r="O23" s="32">
        <f>N23*100/N16</f>
        <v>0</v>
      </c>
      <c r="P23" s="44">
        <f t="shared" si="0"/>
        <v>3</v>
      </c>
      <c r="Q23" s="33">
        <f>P23*100/P16</f>
        <v>0.3401360544217687</v>
      </c>
    </row>
    <row r="24" spans="1:18" x14ac:dyDescent="0.6">
      <c r="A24" s="23"/>
      <c r="B24" s="30" t="s">
        <v>26</v>
      </c>
      <c r="C24" s="30"/>
      <c r="D24" s="31">
        <v>0</v>
      </c>
      <c r="E24" s="32">
        <f>D24*100/D16</f>
        <v>0</v>
      </c>
      <c r="F24" s="31">
        <v>0</v>
      </c>
      <c r="G24" s="32">
        <f>F24*100/F16</f>
        <v>0</v>
      </c>
      <c r="H24" s="31">
        <v>0</v>
      </c>
      <c r="I24" s="32">
        <f>H24*100/H16</f>
        <v>0</v>
      </c>
      <c r="J24" s="31">
        <v>0</v>
      </c>
      <c r="K24" s="32">
        <f>J24*100/J16</f>
        <v>0</v>
      </c>
      <c r="L24" s="31">
        <v>1</v>
      </c>
      <c r="M24" s="32">
        <f>L24*100/L16</f>
        <v>0.66225165562913912</v>
      </c>
      <c r="N24" s="31">
        <v>0</v>
      </c>
      <c r="O24" s="32">
        <f>N24*100/N16</f>
        <v>0</v>
      </c>
      <c r="P24" s="44">
        <f t="shared" si="0"/>
        <v>1</v>
      </c>
      <c r="Q24" s="33">
        <f>P24*100/P16</f>
        <v>0.11337868480725624</v>
      </c>
    </row>
    <row r="25" spans="1:18" x14ac:dyDescent="0.6">
      <c r="A25" s="23"/>
      <c r="B25" s="30" t="s">
        <v>27</v>
      </c>
      <c r="C25" s="30"/>
      <c r="D25" s="31">
        <v>1</v>
      </c>
      <c r="E25" s="32">
        <f>D25*100/D16</f>
        <v>1.2820512820512822</v>
      </c>
      <c r="F25" s="31">
        <v>0</v>
      </c>
      <c r="G25" s="32">
        <f>F25*100/F16</f>
        <v>0</v>
      </c>
      <c r="H25" s="31">
        <v>2</v>
      </c>
      <c r="I25" s="32">
        <f>H25*100/H16</f>
        <v>2.7397260273972601</v>
      </c>
      <c r="J25" s="31">
        <v>77</v>
      </c>
      <c r="K25" s="32">
        <f>J25*100/J16</f>
        <v>23.913043478260871</v>
      </c>
      <c r="L25" s="31">
        <v>9</v>
      </c>
      <c r="M25" s="32">
        <f>L25*100/L16</f>
        <v>5.9602649006622519</v>
      </c>
      <c r="N25" s="31">
        <v>24</v>
      </c>
      <c r="O25" s="32">
        <f>N25*100/N16</f>
        <v>12.244897959183673</v>
      </c>
      <c r="P25" s="44">
        <f t="shared" si="0"/>
        <v>113</v>
      </c>
      <c r="Q25" s="33">
        <f>P25*100/P16</f>
        <v>12.811791383219955</v>
      </c>
      <c r="R25" s="2" t="s">
        <v>28</v>
      </c>
    </row>
    <row r="26" spans="1:18" ht="18.75" customHeight="1" x14ac:dyDescent="0.6">
      <c r="A26" s="34" t="s">
        <v>29</v>
      </c>
      <c r="B26" s="35" t="s">
        <v>4</v>
      </c>
      <c r="C26" s="35"/>
      <c r="D26" s="36">
        <f t="shared" ref="D26:O26" si="3">SUM(D27:D29)</f>
        <v>78</v>
      </c>
      <c r="E26" s="45">
        <f t="shared" si="3"/>
        <v>100</v>
      </c>
      <c r="F26" s="36">
        <f t="shared" si="3"/>
        <v>62</v>
      </c>
      <c r="G26" s="45">
        <f t="shared" si="3"/>
        <v>100</v>
      </c>
      <c r="H26" s="36">
        <f t="shared" si="3"/>
        <v>73</v>
      </c>
      <c r="I26" s="45">
        <f t="shared" si="3"/>
        <v>100</v>
      </c>
      <c r="J26" s="36">
        <f t="shared" si="3"/>
        <v>322</v>
      </c>
      <c r="K26" s="45">
        <f t="shared" si="3"/>
        <v>100</v>
      </c>
      <c r="L26" s="36">
        <f t="shared" si="3"/>
        <v>151</v>
      </c>
      <c r="M26" s="45">
        <f t="shared" si="3"/>
        <v>100</v>
      </c>
      <c r="N26" s="36">
        <f t="shared" si="3"/>
        <v>196</v>
      </c>
      <c r="O26" s="45">
        <f t="shared" si="3"/>
        <v>100</v>
      </c>
      <c r="P26" s="46">
        <f t="shared" si="0"/>
        <v>882</v>
      </c>
      <c r="Q26" s="39">
        <f>SUM(Q27:Q29)</f>
        <v>100</v>
      </c>
    </row>
    <row r="27" spans="1:18" ht="18.75" customHeight="1" x14ac:dyDescent="0.6">
      <c r="A27" s="34"/>
      <c r="B27" s="30" t="s">
        <v>30</v>
      </c>
      <c r="C27" s="30"/>
      <c r="D27" s="31">
        <v>76</v>
      </c>
      <c r="E27" s="32">
        <f>D27*100/D26</f>
        <v>97.435897435897431</v>
      </c>
      <c r="F27" s="31">
        <v>58</v>
      </c>
      <c r="G27" s="32">
        <f>F27*100/F26</f>
        <v>93.548387096774192</v>
      </c>
      <c r="H27" s="31">
        <v>58</v>
      </c>
      <c r="I27" s="32">
        <f>H27*100/H26</f>
        <v>79.452054794520549</v>
      </c>
      <c r="J27" s="31">
        <v>314</v>
      </c>
      <c r="K27" s="32">
        <f>J27*100/J26</f>
        <v>97.515527950310556</v>
      </c>
      <c r="L27" s="31">
        <v>139</v>
      </c>
      <c r="M27" s="32">
        <f>L27*100/L26</f>
        <v>92.05298013245033</v>
      </c>
      <c r="N27" s="31">
        <v>171</v>
      </c>
      <c r="O27" s="32">
        <f>N27*100/N26</f>
        <v>87.244897959183675</v>
      </c>
      <c r="P27" s="31">
        <f t="shared" si="0"/>
        <v>816</v>
      </c>
      <c r="Q27" s="33">
        <f>P27*100/P26</f>
        <v>92.517006802721085</v>
      </c>
    </row>
    <row r="28" spans="1:18" x14ac:dyDescent="0.6">
      <c r="A28" s="34"/>
      <c r="B28" s="30" t="s">
        <v>31</v>
      </c>
      <c r="C28" s="30"/>
      <c r="D28" s="31">
        <v>1</v>
      </c>
      <c r="E28" s="32">
        <f>D28*100/D26</f>
        <v>1.2820512820512822</v>
      </c>
      <c r="F28" s="31">
        <v>3</v>
      </c>
      <c r="G28" s="32">
        <f>F28*100/F26</f>
        <v>4.838709677419355</v>
      </c>
      <c r="H28" s="31">
        <v>2</v>
      </c>
      <c r="I28" s="32">
        <f>H28*100/H26</f>
        <v>2.7397260273972601</v>
      </c>
      <c r="J28" s="31">
        <v>3</v>
      </c>
      <c r="K28" s="32">
        <f>J28*100/J26</f>
        <v>0.93167701863354035</v>
      </c>
      <c r="L28" s="31">
        <v>7</v>
      </c>
      <c r="M28" s="32">
        <f>L28*100/L26</f>
        <v>4.6357615894039732</v>
      </c>
      <c r="N28" s="31">
        <v>19</v>
      </c>
      <c r="O28" s="32">
        <f>N28*100/N26</f>
        <v>9.6938775510204085</v>
      </c>
      <c r="P28" s="31">
        <f t="shared" si="0"/>
        <v>35</v>
      </c>
      <c r="Q28" s="33">
        <f>P28*100/P26</f>
        <v>3.9682539682539684</v>
      </c>
    </row>
    <row r="29" spans="1:18" ht="18.75" customHeight="1" x14ac:dyDescent="0.6">
      <c r="A29" s="34"/>
      <c r="B29" s="30" t="s">
        <v>32</v>
      </c>
      <c r="C29" s="30"/>
      <c r="D29" s="31">
        <v>1</v>
      </c>
      <c r="E29" s="32">
        <f>D29*100/D26</f>
        <v>1.2820512820512822</v>
      </c>
      <c r="F29" s="31">
        <v>1</v>
      </c>
      <c r="G29" s="32">
        <f>F29*100/F26</f>
        <v>1.6129032258064515</v>
      </c>
      <c r="H29" s="31">
        <v>13</v>
      </c>
      <c r="I29" s="32">
        <f>H29*100/H26</f>
        <v>17.80821917808219</v>
      </c>
      <c r="J29" s="31">
        <v>5</v>
      </c>
      <c r="K29" s="32">
        <f>J29*100/J26</f>
        <v>1.5527950310559007</v>
      </c>
      <c r="L29" s="31">
        <v>5</v>
      </c>
      <c r="M29" s="32">
        <f>L29*100/L26</f>
        <v>3.3112582781456954</v>
      </c>
      <c r="N29" s="31">
        <v>6</v>
      </c>
      <c r="O29" s="32">
        <f>N29*100/N26</f>
        <v>3.0612244897959182</v>
      </c>
      <c r="P29" s="31">
        <f t="shared" si="0"/>
        <v>31</v>
      </c>
      <c r="Q29" s="33">
        <f>P29*100/P26</f>
        <v>3.5147392290249435</v>
      </c>
    </row>
    <row r="30" spans="1:18" ht="18.75" customHeight="1" x14ac:dyDescent="0.6">
      <c r="A30" s="34"/>
      <c r="B30" s="30" t="s">
        <v>33</v>
      </c>
      <c r="C30" s="30"/>
      <c r="D30" s="44">
        <v>2</v>
      </c>
      <c r="E30" s="32" t="s">
        <v>34</v>
      </c>
      <c r="F30" s="44" t="s">
        <v>35</v>
      </c>
      <c r="G30" s="32" t="s">
        <v>34</v>
      </c>
      <c r="H30" s="44"/>
      <c r="I30" s="32" t="s">
        <v>34</v>
      </c>
      <c r="J30" s="47" t="s">
        <v>36</v>
      </c>
      <c r="K30" s="32" t="s">
        <v>34</v>
      </c>
      <c r="L30" s="47" t="s">
        <v>36</v>
      </c>
      <c r="M30" s="32" t="s">
        <v>34</v>
      </c>
      <c r="N30" s="47" t="s">
        <v>36</v>
      </c>
      <c r="O30" s="32" t="s">
        <v>34</v>
      </c>
      <c r="P30" s="47" t="s">
        <v>36</v>
      </c>
      <c r="Q30" s="48" t="s">
        <v>34</v>
      </c>
    </row>
    <row r="31" spans="1:18" ht="18.75" customHeight="1" x14ac:dyDescent="0.6">
      <c r="A31" s="23" t="s">
        <v>37</v>
      </c>
      <c r="B31" s="24" t="s">
        <v>4</v>
      </c>
      <c r="C31" s="24"/>
      <c r="D31" s="25">
        <f t="shared" ref="D31:O31" si="4">SUM(D32:D33)</f>
        <v>78</v>
      </c>
      <c r="E31" s="41">
        <f t="shared" si="4"/>
        <v>100</v>
      </c>
      <c r="F31" s="25">
        <f t="shared" si="4"/>
        <v>62</v>
      </c>
      <c r="G31" s="41">
        <f t="shared" si="4"/>
        <v>100</v>
      </c>
      <c r="H31" s="25">
        <f t="shared" si="4"/>
        <v>73</v>
      </c>
      <c r="I31" s="41">
        <f t="shared" si="4"/>
        <v>100</v>
      </c>
      <c r="J31" s="49">
        <f t="shared" si="4"/>
        <v>322</v>
      </c>
      <c r="K31" s="41">
        <f t="shared" si="4"/>
        <v>100</v>
      </c>
      <c r="L31" s="49">
        <f t="shared" si="4"/>
        <v>151</v>
      </c>
      <c r="M31" s="41">
        <f t="shared" si="4"/>
        <v>100</v>
      </c>
      <c r="N31" s="49">
        <f t="shared" si="4"/>
        <v>196</v>
      </c>
      <c r="O31" s="41">
        <f t="shared" si="4"/>
        <v>100</v>
      </c>
      <c r="P31" s="49">
        <f t="shared" si="0"/>
        <v>882</v>
      </c>
      <c r="Q31" s="50">
        <f>SUM(Q32:Q33)</f>
        <v>100</v>
      </c>
    </row>
    <row r="32" spans="1:18" ht="18.75" customHeight="1" x14ac:dyDescent="0.6">
      <c r="A32" s="23"/>
      <c r="B32" s="30" t="s">
        <v>38</v>
      </c>
      <c r="C32" s="30"/>
      <c r="D32" s="31">
        <v>14</v>
      </c>
      <c r="E32" s="32">
        <f>D32*100/D31</f>
        <v>17.948717948717949</v>
      </c>
      <c r="F32" s="31">
        <v>13</v>
      </c>
      <c r="G32" s="32">
        <f>F32*100/F31</f>
        <v>20.967741935483872</v>
      </c>
      <c r="H32" s="31">
        <v>19</v>
      </c>
      <c r="I32" s="32">
        <f>H32*100/H31</f>
        <v>26.027397260273972</v>
      </c>
      <c r="J32" s="31">
        <v>69</v>
      </c>
      <c r="K32" s="32">
        <f>J32*100/J31</f>
        <v>21.428571428571427</v>
      </c>
      <c r="L32" s="31">
        <v>32</v>
      </c>
      <c r="M32" s="32">
        <f>L32*100/L31</f>
        <v>21.192052980132452</v>
      </c>
      <c r="N32" s="31">
        <v>40</v>
      </c>
      <c r="O32" s="32">
        <f>N32*100/N31</f>
        <v>20.408163265306122</v>
      </c>
      <c r="P32" s="31">
        <f t="shared" si="0"/>
        <v>187</v>
      </c>
      <c r="Q32" s="33">
        <f>P32*100/P31</f>
        <v>21.201814058956916</v>
      </c>
    </row>
    <row r="33" spans="1:18" x14ac:dyDescent="0.6">
      <c r="A33" s="23"/>
      <c r="B33" s="30" t="s">
        <v>39</v>
      </c>
      <c r="C33" s="30"/>
      <c r="D33" s="31">
        <v>64</v>
      </c>
      <c r="E33" s="32">
        <f>D33*100/D31</f>
        <v>82.051282051282058</v>
      </c>
      <c r="F33" s="31">
        <v>49</v>
      </c>
      <c r="G33" s="32">
        <f>F33*100/F31</f>
        <v>79.032258064516128</v>
      </c>
      <c r="H33" s="31">
        <v>54</v>
      </c>
      <c r="I33" s="32">
        <f>H33*100/H31</f>
        <v>73.972602739726028</v>
      </c>
      <c r="J33" s="31">
        <v>253</v>
      </c>
      <c r="K33" s="32">
        <f>J33*100/J31</f>
        <v>78.571428571428569</v>
      </c>
      <c r="L33" s="31">
        <v>119</v>
      </c>
      <c r="M33" s="32">
        <f>L33*100/L31</f>
        <v>78.807947019867555</v>
      </c>
      <c r="N33" s="31">
        <v>156</v>
      </c>
      <c r="O33" s="32">
        <f>N33*100/N31</f>
        <v>79.591836734693871</v>
      </c>
      <c r="P33" s="31">
        <f t="shared" si="0"/>
        <v>695</v>
      </c>
      <c r="Q33" s="33">
        <f>P33*100/P31</f>
        <v>78.798185941043087</v>
      </c>
    </row>
    <row r="34" spans="1:18" s="53" customFormat="1" ht="18.75" customHeight="1" x14ac:dyDescent="0.6">
      <c r="A34" s="34" t="s">
        <v>40</v>
      </c>
      <c r="B34" s="35" t="s">
        <v>4</v>
      </c>
      <c r="C34" s="35"/>
      <c r="D34" s="51">
        <f t="shared" ref="D34:O34" si="5">SUM(D35:D38)</f>
        <v>20</v>
      </c>
      <c r="E34" s="45">
        <f t="shared" si="5"/>
        <v>100</v>
      </c>
      <c r="F34" s="51">
        <f t="shared" si="5"/>
        <v>18</v>
      </c>
      <c r="G34" s="45">
        <f t="shared" si="5"/>
        <v>100.00000000000001</v>
      </c>
      <c r="H34" s="51">
        <f t="shared" si="5"/>
        <v>21</v>
      </c>
      <c r="I34" s="45">
        <f t="shared" si="5"/>
        <v>100</v>
      </c>
      <c r="J34" s="51">
        <f t="shared" si="5"/>
        <v>95</v>
      </c>
      <c r="K34" s="45">
        <f t="shared" si="5"/>
        <v>100</v>
      </c>
      <c r="L34" s="51">
        <f t="shared" si="5"/>
        <v>41</v>
      </c>
      <c r="M34" s="45">
        <f t="shared" si="5"/>
        <v>100</v>
      </c>
      <c r="N34" s="51">
        <f t="shared" si="5"/>
        <v>56</v>
      </c>
      <c r="O34" s="45">
        <f t="shared" si="5"/>
        <v>99.999999999999986</v>
      </c>
      <c r="P34" s="51">
        <f t="shared" si="0"/>
        <v>251</v>
      </c>
      <c r="Q34" s="52">
        <f>SUM(Q35:Q38)</f>
        <v>100</v>
      </c>
    </row>
    <row r="35" spans="1:18" ht="18.75" customHeight="1" x14ac:dyDescent="0.6">
      <c r="A35" s="34"/>
      <c r="B35" s="30" t="s">
        <v>41</v>
      </c>
      <c r="C35" s="30"/>
      <c r="D35" s="31">
        <v>9</v>
      </c>
      <c r="E35" s="32">
        <f>D35*100/D34</f>
        <v>45</v>
      </c>
      <c r="F35" s="31">
        <v>8</v>
      </c>
      <c r="G35" s="32">
        <f>F35*100/F34</f>
        <v>44.444444444444443</v>
      </c>
      <c r="H35" s="31">
        <v>15</v>
      </c>
      <c r="I35" s="32">
        <f>H35*100/H34</f>
        <v>71.428571428571431</v>
      </c>
      <c r="J35" s="31">
        <v>21</v>
      </c>
      <c r="K35" s="32">
        <f>J35*100/J34</f>
        <v>22.105263157894736</v>
      </c>
      <c r="L35" s="31">
        <v>11</v>
      </c>
      <c r="M35" s="32">
        <f>L35*100/L34</f>
        <v>26.829268292682926</v>
      </c>
      <c r="N35" s="31">
        <v>12</v>
      </c>
      <c r="O35" s="32">
        <f>N35*100/N34</f>
        <v>21.428571428571427</v>
      </c>
      <c r="P35" s="31">
        <f t="shared" si="0"/>
        <v>76</v>
      </c>
      <c r="Q35" s="33">
        <f>P35*100/P34</f>
        <v>30.278884462151396</v>
      </c>
    </row>
    <row r="36" spans="1:18" ht="18.75" customHeight="1" x14ac:dyDescent="0.6">
      <c r="A36" s="34"/>
      <c r="B36" s="30" t="s">
        <v>42</v>
      </c>
      <c r="C36" s="30"/>
      <c r="D36" s="31">
        <v>8</v>
      </c>
      <c r="E36" s="32">
        <f>D36*100/D34</f>
        <v>40</v>
      </c>
      <c r="F36" s="31">
        <v>5</v>
      </c>
      <c r="G36" s="32">
        <f>F36*100/F34</f>
        <v>27.777777777777779</v>
      </c>
      <c r="H36" s="31">
        <v>2</v>
      </c>
      <c r="I36" s="32">
        <f>H36*100/H34</f>
        <v>9.5238095238095237</v>
      </c>
      <c r="J36" s="31">
        <v>43</v>
      </c>
      <c r="K36" s="32">
        <f>J36*100/J34</f>
        <v>45.263157894736842</v>
      </c>
      <c r="L36" s="31">
        <v>12</v>
      </c>
      <c r="M36" s="32">
        <f>L36*100/L34</f>
        <v>29.26829268292683</v>
      </c>
      <c r="N36" s="31">
        <v>24</v>
      </c>
      <c r="O36" s="32">
        <f>N36*100/N34</f>
        <v>42.857142857142854</v>
      </c>
      <c r="P36" s="31">
        <f t="shared" si="0"/>
        <v>94</v>
      </c>
      <c r="Q36" s="33">
        <f>P36*100/P34</f>
        <v>37.450199203187253</v>
      </c>
    </row>
    <row r="37" spans="1:18" ht="18.75" customHeight="1" x14ac:dyDescent="0.6">
      <c r="A37" s="34"/>
      <c r="B37" s="30" t="s">
        <v>43</v>
      </c>
      <c r="C37" s="30"/>
      <c r="D37" s="31">
        <v>1</v>
      </c>
      <c r="E37" s="32">
        <f>D37*100/D34</f>
        <v>5</v>
      </c>
      <c r="F37" s="31">
        <v>4</v>
      </c>
      <c r="G37" s="32">
        <f>F37*100/F34</f>
        <v>22.222222222222221</v>
      </c>
      <c r="H37" s="31">
        <v>0</v>
      </c>
      <c r="I37" s="32">
        <f>H37*100/H34</f>
        <v>0</v>
      </c>
      <c r="J37" s="31">
        <v>21</v>
      </c>
      <c r="K37" s="32">
        <f>J37*100/J34</f>
        <v>22.105263157894736</v>
      </c>
      <c r="L37" s="31">
        <v>10</v>
      </c>
      <c r="M37" s="32">
        <f>L37*100/L34</f>
        <v>24.390243902439025</v>
      </c>
      <c r="N37" s="31">
        <v>11</v>
      </c>
      <c r="O37" s="32">
        <f>N37*100/N34</f>
        <v>19.642857142857142</v>
      </c>
      <c r="P37" s="31">
        <f t="shared" si="0"/>
        <v>47</v>
      </c>
      <c r="Q37" s="33">
        <f>P37*100/P34</f>
        <v>18.725099601593627</v>
      </c>
    </row>
    <row r="38" spans="1:18" x14ac:dyDescent="0.6">
      <c r="A38" s="34"/>
      <c r="B38" s="30" t="s">
        <v>44</v>
      </c>
      <c r="C38" s="30"/>
      <c r="D38" s="31">
        <v>2</v>
      </c>
      <c r="E38" s="32">
        <f>D38*100/D34</f>
        <v>10</v>
      </c>
      <c r="F38" s="31">
        <v>1</v>
      </c>
      <c r="G38" s="32">
        <f>F38*100/F34</f>
        <v>5.5555555555555554</v>
      </c>
      <c r="H38" s="31">
        <v>4</v>
      </c>
      <c r="I38" s="32">
        <f>H38*100/H34</f>
        <v>19.047619047619047</v>
      </c>
      <c r="J38" s="31">
        <v>10</v>
      </c>
      <c r="K38" s="32">
        <f>J38*100/J34</f>
        <v>10.526315789473685</v>
      </c>
      <c r="L38" s="31">
        <v>8</v>
      </c>
      <c r="M38" s="32">
        <f>L38*100/L34</f>
        <v>19.512195121951219</v>
      </c>
      <c r="N38" s="31">
        <v>9</v>
      </c>
      <c r="O38" s="32">
        <f>N38*100/N34</f>
        <v>16.071428571428573</v>
      </c>
      <c r="P38" s="31">
        <f t="shared" si="0"/>
        <v>34</v>
      </c>
      <c r="Q38" s="33">
        <f>P38*100/P34</f>
        <v>13.545816733067729</v>
      </c>
      <c r="R38" s="2" t="s">
        <v>45</v>
      </c>
    </row>
    <row r="39" spans="1:18" s="53" customFormat="1" ht="18.75" customHeight="1" x14ac:dyDescent="0.6">
      <c r="A39" s="23" t="s">
        <v>46</v>
      </c>
      <c r="B39" s="24" t="s">
        <v>4</v>
      </c>
      <c r="C39" s="24"/>
      <c r="D39" s="40">
        <f t="shared" ref="D39:O39" si="6">SUM(D40:D49)</f>
        <v>5</v>
      </c>
      <c r="E39" s="41">
        <f t="shared" si="6"/>
        <v>100</v>
      </c>
      <c r="F39" s="40">
        <f t="shared" si="6"/>
        <v>11</v>
      </c>
      <c r="G39" s="41">
        <f t="shared" si="6"/>
        <v>100</v>
      </c>
      <c r="H39" s="40">
        <f t="shared" si="6"/>
        <v>9</v>
      </c>
      <c r="I39" s="41">
        <f t="shared" si="6"/>
        <v>100</v>
      </c>
      <c r="J39" s="40">
        <f t="shared" si="6"/>
        <v>61</v>
      </c>
      <c r="K39" s="41">
        <f t="shared" si="6"/>
        <v>100</v>
      </c>
      <c r="L39" s="40">
        <f t="shared" si="6"/>
        <v>31</v>
      </c>
      <c r="M39" s="41">
        <f t="shared" si="6"/>
        <v>100</v>
      </c>
      <c r="N39" s="40">
        <f t="shared" si="6"/>
        <v>47</v>
      </c>
      <c r="O39" s="41">
        <f t="shared" si="6"/>
        <v>100</v>
      </c>
      <c r="P39" s="40">
        <f t="shared" si="0"/>
        <v>164</v>
      </c>
      <c r="Q39" s="54">
        <f>SUM(Q40:Q49)</f>
        <v>100</v>
      </c>
    </row>
    <row r="40" spans="1:18" ht="18.75" customHeight="1" x14ac:dyDescent="0.6">
      <c r="A40" s="23"/>
      <c r="B40" s="30" t="s">
        <v>47</v>
      </c>
      <c r="C40" s="30"/>
      <c r="D40" s="31">
        <v>1</v>
      </c>
      <c r="E40" s="32">
        <f>D40*100/D39</f>
        <v>20</v>
      </c>
      <c r="F40" s="31">
        <v>2</v>
      </c>
      <c r="G40" s="32">
        <f>F40*100/F39</f>
        <v>18.181818181818183</v>
      </c>
      <c r="H40" s="31">
        <v>2</v>
      </c>
      <c r="I40" s="32">
        <f>H40*100/H39</f>
        <v>22.222222222222221</v>
      </c>
      <c r="J40" s="31">
        <v>3</v>
      </c>
      <c r="K40" s="32">
        <f>J40*100/J39</f>
        <v>4.918032786885246</v>
      </c>
      <c r="L40" s="31">
        <v>4</v>
      </c>
      <c r="M40" s="32">
        <f>L40*100/L39</f>
        <v>12.903225806451612</v>
      </c>
      <c r="N40" s="31">
        <v>15</v>
      </c>
      <c r="O40" s="32">
        <f>N40*100/N39</f>
        <v>31.914893617021278</v>
      </c>
      <c r="P40" s="31">
        <f t="shared" si="0"/>
        <v>27</v>
      </c>
      <c r="Q40" s="33">
        <f>P40*100/P39</f>
        <v>16.463414634146343</v>
      </c>
    </row>
    <row r="41" spans="1:18" ht="18.75" customHeight="1" x14ac:dyDescent="0.6">
      <c r="A41" s="23"/>
      <c r="B41" s="55" t="s">
        <v>48</v>
      </c>
      <c r="C41" s="55"/>
      <c r="D41" s="44">
        <v>0</v>
      </c>
      <c r="E41" s="32">
        <f>D41*100/D39</f>
        <v>0</v>
      </c>
      <c r="F41" s="44">
        <v>2</v>
      </c>
      <c r="G41" s="32">
        <f>F41*100/F39</f>
        <v>18.181818181818183</v>
      </c>
      <c r="H41" s="44">
        <v>0</v>
      </c>
      <c r="I41" s="32">
        <f>H41*100/H39</f>
        <v>0</v>
      </c>
      <c r="J41" s="44">
        <v>4</v>
      </c>
      <c r="K41" s="32">
        <f>J41*100/J39</f>
        <v>6.557377049180328</v>
      </c>
      <c r="L41" s="44">
        <v>7</v>
      </c>
      <c r="M41" s="32">
        <f>L41*100/L39</f>
        <v>22.580645161290324</v>
      </c>
      <c r="N41" s="44">
        <v>18</v>
      </c>
      <c r="O41" s="32">
        <f>N41*100/N39</f>
        <v>38.297872340425535</v>
      </c>
      <c r="P41" s="44">
        <f t="shared" si="0"/>
        <v>31</v>
      </c>
      <c r="Q41" s="33">
        <f>P41*100/P39</f>
        <v>18.902439024390244</v>
      </c>
    </row>
    <row r="42" spans="1:18" ht="18.75" customHeight="1" x14ac:dyDescent="0.6">
      <c r="A42" s="23"/>
      <c r="B42" s="30" t="s">
        <v>49</v>
      </c>
      <c r="C42" s="30"/>
      <c r="D42" s="31">
        <v>1</v>
      </c>
      <c r="E42" s="32">
        <f>D42*100/D39</f>
        <v>20</v>
      </c>
      <c r="F42" s="31">
        <v>0</v>
      </c>
      <c r="G42" s="32">
        <f>F42*100/F39</f>
        <v>0</v>
      </c>
      <c r="H42" s="44">
        <v>0</v>
      </c>
      <c r="I42" s="32">
        <f>H42*100/H39</f>
        <v>0</v>
      </c>
      <c r="J42" s="44">
        <v>10</v>
      </c>
      <c r="K42" s="32">
        <f>J42*100/J39</f>
        <v>16.393442622950818</v>
      </c>
      <c r="L42" s="44">
        <v>1</v>
      </c>
      <c r="M42" s="32">
        <f>L42*100/L39</f>
        <v>3.225806451612903</v>
      </c>
      <c r="N42" s="44">
        <v>4</v>
      </c>
      <c r="O42" s="32">
        <f>N42*100/N39</f>
        <v>8.5106382978723403</v>
      </c>
      <c r="P42" s="44">
        <f t="shared" si="0"/>
        <v>16</v>
      </c>
      <c r="Q42" s="33">
        <f>P42*100/P39</f>
        <v>9.7560975609756095</v>
      </c>
    </row>
    <row r="43" spans="1:18" ht="18.75" customHeight="1" x14ac:dyDescent="0.6">
      <c r="A43" s="23"/>
      <c r="B43" s="30" t="s">
        <v>50</v>
      </c>
      <c r="C43" s="30"/>
      <c r="D43" s="31">
        <v>1</v>
      </c>
      <c r="E43" s="32">
        <f>D43*100/D39</f>
        <v>20</v>
      </c>
      <c r="F43" s="31">
        <v>0</v>
      </c>
      <c r="G43" s="32">
        <f>F43*100/F39</f>
        <v>0</v>
      </c>
      <c r="H43" s="44">
        <v>0</v>
      </c>
      <c r="I43" s="32">
        <f>H43*100/H39</f>
        <v>0</v>
      </c>
      <c r="J43" s="44">
        <v>14</v>
      </c>
      <c r="K43" s="32">
        <f>J43*100/J39</f>
        <v>22.950819672131146</v>
      </c>
      <c r="L43" s="44">
        <v>10</v>
      </c>
      <c r="M43" s="32">
        <f>L43*100/L39</f>
        <v>32.258064516129032</v>
      </c>
      <c r="N43" s="44">
        <v>5</v>
      </c>
      <c r="O43" s="32">
        <f>N43*100/N39</f>
        <v>10.638297872340425</v>
      </c>
      <c r="P43" s="44">
        <f t="shared" si="0"/>
        <v>30</v>
      </c>
      <c r="Q43" s="33">
        <f>P43*100/P39</f>
        <v>18.292682926829269</v>
      </c>
    </row>
    <row r="44" spans="1:18" ht="18.75" customHeight="1" x14ac:dyDescent="0.6">
      <c r="A44" s="23"/>
      <c r="B44" s="30" t="s">
        <v>51</v>
      </c>
      <c r="C44" s="30"/>
      <c r="D44" s="31">
        <v>2</v>
      </c>
      <c r="E44" s="32">
        <f>D44*100/D39</f>
        <v>40</v>
      </c>
      <c r="F44" s="31">
        <v>5</v>
      </c>
      <c r="G44" s="32">
        <f>F44*100/F39</f>
        <v>45.454545454545453</v>
      </c>
      <c r="H44" s="31">
        <v>6</v>
      </c>
      <c r="I44" s="32">
        <f>H44*100/H39</f>
        <v>66.666666666666671</v>
      </c>
      <c r="J44" s="31">
        <v>21</v>
      </c>
      <c r="K44" s="32">
        <f>J44*100/J39</f>
        <v>34.42622950819672</v>
      </c>
      <c r="L44" s="31">
        <v>8</v>
      </c>
      <c r="M44" s="32">
        <f>L44*100/L39</f>
        <v>25.806451612903224</v>
      </c>
      <c r="N44" s="31">
        <v>5</v>
      </c>
      <c r="O44" s="32">
        <f>N44*100/N39</f>
        <v>10.638297872340425</v>
      </c>
      <c r="P44" s="31">
        <f t="shared" si="0"/>
        <v>47</v>
      </c>
      <c r="Q44" s="33">
        <f>P44*100/P39</f>
        <v>28.658536585365855</v>
      </c>
    </row>
    <row r="45" spans="1:18" ht="18.75" customHeight="1" x14ac:dyDescent="0.6">
      <c r="A45" s="23"/>
      <c r="B45" s="30" t="s">
        <v>52</v>
      </c>
      <c r="C45" s="30"/>
      <c r="D45" s="44">
        <v>0</v>
      </c>
      <c r="E45" s="32">
        <f>D45*100/D39</f>
        <v>0</v>
      </c>
      <c r="F45" s="44">
        <v>1</v>
      </c>
      <c r="G45" s="32">
        <f>F45*100/F39</f>
        <v>9.0909090909090917</v>
      </c>
      <c r="H45" s="44">
        <v>0</v>
      </c>
      <c r="I45" s="32">
        <f>H45*100/H39</f>
        <v>0</v>
      </c>
      <c r="J45" s="44">
        <v>0</v>
      </c>
      <c r="K45" s="32">
        <f>J45*100/J39</f>
        <v>0</v>
      </c>
      <c r="L45" s="44">
        <v>0</v>
      </c>
      <c r="M45" s="32">
        <f>L45*100/L39</f>
        <v>0</v>
      </c>
      <c r="N45" s="44">
        <v>0</v>
      </c>
      <c r="O45" s="32">
        <f>N45*100/N39</f>
        <v>0</v>
      </c>
      <c r="P45" s="44">
        <f t="shared" si="0"/>
        <v>1</v>
      </c>
      <c r="Q45" s="33">
        <f>P45*100/P39</f>
        <v>0.6097560975609756</v>
      </c>
    </row>
    <row r="46" spans="1:18" ht="18.75" customHeight="1" x14ac:dyDescent="0.6">
      <c r="A46" s="23"/>
      <c r="B46" s="30" t="s">
        <v>53</v>
      </c>
      <c r="C46" s="30"/>
      <c r="D46" s="44">
        <v>0</v>
      </c>
      <c r="E46" s="32">
        <f>D46*100/D39</f>
        <v>0</v>
      </c>
      <c r="F46" s="44">
        <v>0</v>
      </c>
      <c r="G46" s="32">
        <f>F46*100/F39</f>
        <v>0</v>
      </c>
      <c r="H46" s="44">
        <v>1</v>
      </c>
      <c r="I46" s="32">
        <f>H46*100/H39</f>
        <v>11.111111111111111</v>
      </c>
      <c r="J46" s="44">
        <v>5</v>
      </c>
      <c r="K46" s="32">
        <f>J46*100/J39</f>
        <v>8.1967213114754092</v>
      </c>
      <c r="L46" s="44">
        <v>0</v>
      </c>
      <c r="M46" s="32">
        <f>L46*100/L39</f>
        <v>0</v>
      </c>
      <c r="N46" s="44">
        <v>0</v>
      </c>
      <c r="O46" s="32">
        <f>N46*100/N39</f>
        <v>0</v>
      </c>
      <c r="P46" s="44">
        <f t="shared" si="0"/>
        <v>6</v>
      </c>
      <c r="Q46" s="33">
        <f>P46*100/P39</f>
        <v>3.6585365853658538</v>
      </c>
    </row>
    <row r="47" spans="1:18" ht="18.75" customHeight="1" x14ac:dyDescent="0.6">
      <c r="A47" s="23"/>
      <c r="B47" s="30" t="s">
        <v>54</v>
      </c>
      <c r="C47" s="30"/>
      <c r="D47" s="44">
        <v>0</v>
      </c>
      <c r="E47" s="32">
        <f>D47*100/D39</f>
        <v>0</v>
      </c>
      <c r="F47" s="44">
        <v>0</v>
      </c>
      <c r="G47" s="32">
        <f>F47*100/F39</f>
        <v>0</v>
      </c>
      <c r="H47" s="44">
        <v>0</v>
      </c>
      <c r="I47" s="32">
        <f>H47*100/H39</f>
        <v>0</v>
      </c>
      <c r="J47" s="44">
        <v>3</v>
      </c>
      <c r="K47" s="32">
        <f>J47*100/J39</f>
        <v>4.918032786885246</v>
      </c>
      <c r="L47" s="44">
        <v>0</v>
      </c>
      <c r="M47" s="32">
        <f>L47*100/L39</f>
        <v>0</v>
      </c>
      <c r="N47" s="44">
        <v>0</v>
      </c>
      <c r="O47" s="32">
        <f>N47*100/N39</f>
        <v>0</v>
      </c>
      <c r="P47" s="44">
        <f t="shared" si="0"/>
        <v>3</v>
      </c>
      <c r="Q47" s="33">
        <f>P47*100/P39</f>
        <v>1.8292682926829269</v>
      </c>
    </row>
    <row r="48" spans="1:18" ht="18.75" customHeight="1" x14ac:dyDescent="0.6">
      <c r="A48" s="23"/>
      <c r="B48" s="30" t="s">
        <v>43</v>
      </c>
      <c r="C48" s="30"/>
      <c r="D48" s="44">
        <v>0</v>
      </c>
      <c r="E48" s="32">
        <f>D48*100/D39</f>
        <v>0</v>
      </c>
      <c r="F48" s="44">
        <v>1</v>
      </c>
      <c r="G48" s="32">
        <f>F48*100/F39</f>
        <v>9.0909090909090917</v>
      </c>
      <c r="H48" s="44">
        <v>0</v>
      </c>
      <c r="I48" s="32">
        <f>H48*100/H39</f>
        <v>0</v>
      </c>
      <c r="J48" s="44">
        <v>1</v>
      </c>
      <c r="K48" s="32">
        <f>J48*100/J39</f>
        <v>1.639344262295082</v>
      </c>
      <c r="L48" s="44">
        <v>0</v>
      </c>
      <c r="M48" s="32">
        <f>L48*100/L39</f>
        <v>0</v>
      </c>
      <c r="N48" s="44">
        <v>0</v>
      </c>
      <c r="O48" s="32">
        <f>N48*100/N39</f>
        <v>0</v>
      </c>
      <c r="P48" s="44">
        <f t="shared" si="0"/>
        <v>2</v>
      </c>
      <c r="Q48" s="33">
        <f>P48*100/P39</f>
        <v>1.2195121951219512</v>
      </c>
    </row>
    <row r="49" spans="1:17" ht="18.75" customHeight="1" x14ac:dyDescent="0.6">
      <c r="A49" s="23"/>
      <c r="B49" s="30" t="s">
        <v>55</v>
      </c>
      <c r="C49" s="30"/>
      <c r="D49" s="44">
        <v>0</v>
      </c>
      <c r="E49" s="32">
        <f>D49*100/D39</f>
        <v>0</v>
      </c>
      <c r="F49" s="44">
        <v>0</v>
      </c>
      <c r="G49" s="32">
        <f>F49*100/F39</f>
        <v>0</v>
      </c>
      <c r="H49" s="44">
        <v>0</v>
      </c>
      <c r="I49" s="32">
        <f>H49*100/H39</f>
        <v>0</v>
      </c>
      <c r="J49" s="44">
        <v>0</v>
      </c>
      <c r="K49" s="32">
        <f>J49*100/J39</f>
        <v>0</v>
      </c>
      <c r="L49" s="44">
        <v>1</v>
      </c>
      <c r="M49" s="32">
        <f>L49*100/L39</f>
        <v>3.225806451612903</v>
      </c>
      <c r="N49" s="44">
        <v>0</v>
      </c>
      <c r="O49" s="32">
        <f>N49*100/N39</f>
        <v>0</v>
      </c>
      <c r="P49" s="44">
        <f t="shared" si="0"/>
        <v>1</v>
      </c>
      <c r="Q49" s="33">
        <f>P49*100/P39</f>
        <v>0.6097560975609756</v>
      </c>
    </row>
    <row r="50" spans="1:17" ht="18.75" customHeight="1" x14ac:dyDescent="0.6">
      <c r="A50" s="34" t="s">
        <v>56</v>
      </c>
      <c r="B50" s="35" t="s">
        <v>57</v>
      </c>
      <c r="C50" s="35"/>
      <c r="D50" s="51">
        <f t="shared" ref="D50:O50" si="7">SUM(D51:D58)</f>
        <v>10</v>
      </c>
      <c r="E50" s="45">
        <f t="shared" si="7"/>
        <v>100</v>
      </c>
      <c r="F50" s="51">
        <f t="shared" si="7"/>
        <v>10</v>
      </c>
      <c r="G50" s="45">
        <f t="shared" si="7"/>
        <v>100</v>
      </c>
      <c r="H50" s="51">
        <f t="shared" si="7"/>
        <v>13</v>
      </c>
      <c r="I50" s="45">
        <f t="shared" si="7"/>
        <v>100</v>
      </c>
      <c r="J50" s="51">
        <f t="shared" si="7"/>
        <v>70</v>
      </c>
      <c r="K50" s="45">
        <f t="shared" si="7"/>
        <v>100</v>
      </c>
      <c r="L50" s="51">
        <f t="shared" si="7"/>
        <v>53</v>
      </c>
      <c r="M50" s="45">
        <f t="shared" si="7"/>
        <v>100</v>
      </c>
      <c r="N50" s="51">
        <f t="shared" si="7"/>
        <v>57</v>
      </c>
      <c r="O50" s="45">
        <f t="shared" si="7"/>
        <v>100</v>
      </c>
      <c r="P50" s="51">
        <f t="shared" si="0"/>
        <v>213</v>
      </c>
      <c r="Q50" s="52">
        <f>SUM(Q51:Q58)</f>
        <v>100</v>
      </c>
    </row>
    <row r="51" spans="1:17" ht="18.75" customHeight="1" x14ac:dyDescent="0.6">
      <c r="A51" s="34"/>
      <c r="B51" s="30" t="s">
        <v>51</v>
      </c>
      <c r="C51" s="30"/>
      <c r="D51" s="31">
        <v>7</v>
      </c>
      <c r="E51" s="32">
        <f>D51*100/D50</f>
        <v>70</v>
      </c>
      <c r="F51" s="31">
        <v>5</v>
      </c>
      <c r="G51" s="32">
        <f>F51*100/F50</f>
        <v>50</v>
      </c>
      <c r="H51" s="31">
        <v>3</v>
      </c>
      <c r="I51" s="32">
        <f>H51*100/H50</f>
        <v>23.076923076923077</v>
      </c>
      <c r="J51" s="31">
        <v>2</v>
      </c>
      <c r="K51" s="32">
        <f>J51*100/J50</f>
        <v>2.8571428571428572</v>
      </c>
      <c r="L51" s="31">
        <v>16</v>
      </c>
      <c r="M51" s="32">
        <f>L51*100/L50</f>
        <v>30.188679245283019</v>
      </c>
      <c r="N51" s="31">
        <v>7</v>
      </c>
      <c r="O51" s="32">
        <f>N51*100/N50</f>
        <v>12.280701754385966</v>
      </c>
      <c r="P51" s="31">
        <f t="shared" si="0"/>
        <v>40</v>
      </c>
      <c r="Q51" s="33">
        <f>P51*100/P50</f>
        <v>18.779342723004696</v>
      </c>
    </row>
    <row r="52" spans="1:17" ht="18.75" customHeight="1" x14ac:dyDescent="0.6">
      <c r="A52" s="34"/>
      <c r="B52" s="30" t="s">
        <v>47</v>
      </c>
      <c r="C52" s="30"/>
      <c r="D52" s="31">
        <v>1</v>
      </c>
      <c r="E52" s="32">
        <f>D52*100/D50</f>
        <v>10</v>
      </c>
      <c r="F52" s="31">
        <v>0</v>
      </c>
      <c r="G52" s="32">
        <f>F52*100/F50</f>
        <v>0</v>
      </c>
      <c r="H52" s="31">
        <v>2</v>
      </c>
      <c r="I52" s="32">
        <f>H52*100/H50</f>
        <v>15.384615384615385</v>
      </c>
      <c r="J52" s="31">
        <v>12</v>
      </c>
      <c r="K52" s="32">
        <f>J52*100/J50</f>
        <v>17.142857142857142</v>
      </c>
      <c r="L52" s="31">
        <v>0</v>
      </c>
      <c r="M52" s="32">
        <f>L52*100/L50</f>
        <v>0</v>
      </c>
      <c r="N52" s="31">
        <v>17</v>
      </c>
      <c r="O52" s="32">
        <f>N52*100/N50</f>
        <v>29.82456140350877</v>
      </c>
      <c r="P52" s="31">
        <f t="shared" si="0"/>
        <v>32</v>
      </c>
      <c r="Q52" s="33">
        <f>P52*100/P50</f>
        <v>15.023474178403756</v>
      </c>
    </row>
    <row r="53" spans="1:17" ht="18.75" customHeight="1" x14ac:dyDescent="0.6">
      <c r="A53" s="34"/>
      <c r="B53" s="30" t="s">
        <v>58</v>
      </c>
      <c r="C53" s="30"/>
      <c r="D53" s="44">
        <v>0</v>
      </c>
      <c r="E53" s="32">
        <f>D53*100/D50</f>
        <v>0</v>
      </c>
      <c r="F53" s="44">
        <v>0</v>
      </c>
      <c r="G53" s="32">
        <f>F53*100/F50</f>
        <v>0</v>
      </c>
      <c r="H53" s="44">
        <v>0</v>
      </c>
      <c r="I53" s="32">
        <f>H53*100/H50</f>
        <v>0</v>
      </c>
      <c r="J53" s="44">
        <v>4</v>
      </c>
      <c r="K53" s="32">
        <f>J53*100/J50</f>
        <v>5.7142857142857144</v>
      </c>
      <c r="L53" s="44">
        <v>3</v>
      </c>
      <c r="M53" s="32">
        <f>L53*100/L50</f>
        <v>5.6603773584905657</v>
      </c>
      <c r="N53" s="44">
        <v>16</v>
      </c>
      <c r="O53" s="32">
        <f>N53*100/N50</f>
        <v>28.07017543859649</v>
      </c>
      <c r="P53" s="44">
        <f t="shared" si="0"/>
        <v>23</v>
      </c>
      <c r="Q53" s="33">
        <f>P53*100/P50</f>
        <v>10.7981220657277</v>
      </c>
    </row>
    <row r="54" spans="1:17" ht="18.75" customHeight="1" x14ac:dyDescent="0.6">
      <c r="A54" s="34"/>
      <c r="B54" s="30" t="s">
        <v>49</v>
      </c>
      <c r="C54" s="30"/>
      <c r="D54" s="31">
        <v>1</v>
      </c>
      <c r="E54" s="32">
        <f>D54*100/D50</f>
        <v>10</v>
      </c>
      <c r="F54" s="31">
        <v>1</v>
      </c>
      <c r="G54" s="32">
        <f>F54*100/F50</f>
        <v>10</v>
      </c>
      <c r="H54" s="31">
        <v>3</v>
      </c>
      <c r="I54" s="32">
        <f>H54*100/H50</f>
        <v>23.076923076923077</v>
      </c>
      <c r="J54" s="31">
        <v>19</v>
      </c>
      <c r="K54" s="32">
        <f>J54*100/J50</f>
        <v>27.142857142857142</v>
      </c>
      <c r="L54" s="31">
        <v>2</v>
      </c>
      <c r="M54" s="32">
        <f>L54*100/L50</f>
        <v>3.7735849056603774</v>
      </c>
      <c r="N54" s="31">
        <v>6</v>
      </c>
      <c r="O54" s="32">
        <f>N54*100/N50</f>
        <v>10.526315789473685</v>
      </c>
      <c r="P54" s="31">
        <f t="shared" si="0"/>
        <v>32</v>
      </c>
      <c r="Q54" s="33">
        <f>P54*100/P50</f>
        <v>15.023474178403756</v>
      </c>
    </row>
    <row r="55" spans="1:17" ht="18.75" customHeight="1" x14ac:dyDescent="0.6">
      <c r="A55" s="34"/>
      <c r="B55" s="30" t="s">
        <v>50</v>
      </c>
      <c r="C55" s="30"/>
      <c r="D55" s="31">
        <v>1</v>
      </c>
      <c r="E55" s="32">
        <f>D55*100/D50</f>
        <v>10</v>
      </c>
      <c r="F55" s="31">
        <v>3</v>
      </c>
      <c r="G55" s="32">
        <f>F55*100/F50</f>
        <v>30</v>
      </c>
      <c r="H55" s="31">
        <v>5</v>
      </c>
      <c r="I55" s="32">
        <f>H55*100/H50</f>
        <v>38.46153846153846</v>
      </c>
      <c r="J55" s="31">
        <v>20</v>
      </c>
      <c r="K55" s="32">
        <f>J55*100/J50</f>
        <v>28.571428571428573</v>
      </c>
      <c r="L55" s="31">
        <v>25</v>
      </c>
      <c r="M55" s="32">
        <f>L55*100/L50</f>
        <v>47.169811320754718</v>
      </c>
      <c r="N55" s="31">
        <v>11</v>
      </c>
      <c r="O55" s="32">
        <f>N55*100/N50</f>
        <v>19.298245614035089</v>
      </c>
      <c r="P55" s="31">
        <f t="shared" si="0"/>
        <v>65</v>
      </c>
      <c r="Q55" s="33">
        <f>P55*100/P50</f>
        <v>30.516431924882628</v>
      </c>
    </row>
    <row r="56" spans="1:17" ht="18.75" customHeight="1" x14ac:dyDescent="0.6">
      <c r="A56" s="34"/>
      <c r="B56" s="30" t="s">
        <v>59</v>
      </c>
      <c r="C56" s="30"/>
      <c r="D56" s="44">
        <v>0</v>
      </c>
      <c r="E56" s="32">
        <f>D56*100/D50</f>
        <v>0</v>
      </c>
      <c r="F56" s="44">
        <v>0</v>
      </c>
      <c r="G56" s="32">
        <f>F56*100/F50</f>
        <v>0</v>
      </c>
      <c r="H56" s="44">
        <v>0</v>
      </c>
      <c r="I56" s="32">
        <f>H56*100/H50</f>
        <v>0</v>
      </c>
      <c r="J56" s="44">
        <v>6</v>
      </c>
      <c r="K56" s="32">
        <f>J56*100/J50</f>
        <v>8.5714285714285712</v>
      </c>
      <c r="L56" s="44">
        <v>0</v>
      </c>
      <c r="M56" s="32">
        <f>L56*100/L50</f>
        <v>0</v>
      </c>
      <c r="N56" s="44">
        <v>0</v>
      </c>
      <c r="O56" s="32">
        <f>N56*100/N50</f>
        <v>0</v>
      </c>
      <c r="P56" s="44">
        <f t="shared" si="0"/>
        <v>6</v>
      </c>
      <c r="Q56" s="33">
        <f>P56*100/P50</f>
        <v>2.816901408450704</v>
      </c>
    </row>
    <row r="57" spans="1:17" ht="18.75" customHeight="1" x14ac:dyDescent="0.6">
      <c r="A57" s="34"/>
      <c r="B57" s="30" t="s">
        <v>54</v>
      </c>
      <c r="C57" s="30"/>
      <c r="D57" s="44">
        <v>0</v>
      </c>
      <c r="E57" s="32">
        <f>D57*100/D50</f>
        <v>0</v>
      </c>
      <c r="F57" s="44">
        <v>0</v>
      </c>
      <c r="G57" s="32">
        <f>F57*100/F50</f>
        <v>0</v>
      </c>
      <c r="H57" s="44">
        <v>0</v>
      </c>
      <c r="I57" s="32">
        <f>H57*100/H50</f>
        <v>0</v>
      </c>
      <c r="J57" s="44">
        <v>2</v>
      </c>
      <c r="K57" s="32">
        <f>J57*100/J50</f>
        <v>2.8571428571428572</v>
      </c>
      <c r="L57" s="44">
        <v>0</v>
      </c>
      <c r="M57" s="32">
        <f>L57*100/L50</f>
        <v>0</v>
      </c>
      <c r="N57" s="44">
        <v>0</v>
      </c>
      <c r="O57" s="32">
        <f>N57*100/N50</f>
        <v>0</v>
      </c>
      <c r="P57" s="44">
        <f t="shared" si="0"/>
        <v>2</v>
      </c>
      <c r="Q57" s="33">
        <f>P57*100/P50</f>
        <v>0.93896713615023475</v>
      </c>
    </row>
    <row r="58" spans="1:17" ht="18.75" customHeight="1" x14ac:dyDescent="0.6">
      <c r="A58" s="34"/>
      <c r="B58" s="30" t="s">
        <v>43</v>
      </c>
      <c r="C58" s="30"/>
      <c r="D58" s="44">
        <v>0</v>
      </c>
      <c r="E58" s="32">
        <f>D58*100/D50</f>
        <v>0</v>
      </c>
      <c r="F58" s="44">
        <v>1</v>
      </c>
      <c r="G58" s="32">
        <f>F58*100/F50</f>
        <v>10</v>
      </c>
      <c r="H58" s="44">
        <v>0</v>
      </c>
      <c r="I58" s="32">
        <f>H58*100/H50</f>
        <v>0</v>
      </c>
      <c r="J58" s="44">
        <v>5</v>
      </c>
      <c r="K58" s="32">
        <f>J58*100/J50</f>
        <v>7.1428571428571432</v>
      </c>
      <c r="L58" s="44">
        <v>7</v>
      </c>
      <c r="M58" s="32">
        <f>L58*100/L50</f>
        <v>13.20754716981132</v>
      </c>
      <c r="N58" s="44">
        <v>0</v>
      </c>
      <c r="O58" s="32">
        <f>N58*100/N50</f>
        <v>0</v>
      </c>
      <c r="P58" s="44">
        <f t="shared" si="0"/>
        <v>13</v>
      </c>
      <c r="Q58" s="33">
        <f>P58*100/P50</f>
        <v>6.103286384976526</v>
      </c>
    </row>
    <row r="59" spans="1:17" s="53" customFormat="1" ht="39.75" customHeight="1" x14ac:dyDescent="0.6">
      <c r="A59" s="34"/>
      <c r="B59" s="35" t="s">
        <v>60</v>
      </c>
      <c r="C59" s="35"/>
      <c r="D59" s="51">
        <f t="shared" ref="D59:O59" si="8">SUM(D60:D61)</f>
        <v>8</v>
      </c>
      <c r="E59" s="45">
        <f t="shared" si="8"/>
        <v>100</v>
      </c>
      <c r="F59" s="51">
        <f t="shared" si="8"/>
        <v>8</v>
      </c>
      <c r="G59" s="45">
        <f t="shared" si="8"/>
        <v>100</v>
      </c>
      <c r="H59" s="51">
        <f t="shared" si="8"/>
        <v>10</v>
      </c>
      <c r="I59" s="45">
        <f t="shared" si="8"/>
        <v>100</v>
      </c>
      <c r="J59" s="51">
        <f t="shared" si="8"/>
        <v>84</v>
      </c>
      <c r="K59" s="45">
        <f t="shared" si="8"/>
        <v>100</v>
      </c>
      <c r="L59" s="51">
        <f t="shared" si="8"/>
        <v>47</v>
      </c>
      <c r="M59" s="45">
        <f t="shared" si="8"/>
        <v>100</v>
      </c>
      <c r="N59" s="51">
        <f t="shared" si="8"/>
        <v>53</v>
      </c>
      <c r="O59" s="45">
        <f t="shared" si="8"/>
        <v>100</v>
      </c>
      <c r="P59" s="51">
        <f t="shared" si="0"/>
        <v>210</v>
      </c>
      <c r="Q59" s="56">
        <f>SUM(Q60:Q61)</f>
        <v>100</v>
      </c>
    </row>
    <row r="60" spans="1:17" ht="18.75" customHeight="1" x14ac:dyDescent="0.6">
      <c r="A60" s="34"/>
      <c r="B60" s="30" t="s">
        <v>61</v>
      </c>
      <c r="C60" s="30"/>
      <c r="D60" s="31">
        <v>8</v>
      </c>
      <c r="E60" s="32">
        <f>D60*100/D59</f>
        <v>100</v>
      </c>
      <c r="F60" s="31">
        <v>8</v>
      </c>
      <c r="G60" s="32">
        <f>F60*100/F59</f>
        <v>100</v>
      </c>
      <c r="H60" s="31">
        <v>9</v>
      </c>
      <c r="I60" s="32">
        <f>H60*100/H59</f>
        <v>90</v>
      </c>
      <c r="J60" s="31">
        <v>76</v>
      </c>
      <c r="K60" s="32">
        <f>J60*100/J59</f>
        <v>90.476190476190482</v>
      </c>
      <c r="L60" s="31">
        <v>43</v>
      </c>
      <c r="M60" s="32">
        <f>L60*100/L59</f>
        <v>91.489361702127653</v>
      </c>
      <c r="N60" s="31">
        <v>42</v>
      </c>
      <c r="O60" s="32">
        <f>N60*100/N59</f>
        <v>79.245283018867923</v>
      </c>
      <c r="P60" s="31">
        <f t="shared" si="0"/>
        <v>186</v>
      </c>
      <c r="Q60" s="33">
        <f>P60*100/P59</f>
        <v>88.571428571428569</v>
      </c>
    </row>
    <row r="61" spans="1:17" ht="18.75" customHeight="1" x14ac:dyDescent="0.6">
      <c r="A61" s="34"/>
      <c r="B61" s="30" t="s">
        <v>62</v>
      </c>
      <c r="C61" s="30"/>
      <c r="D61" s="31">
        <v>0</v>
      </c>
      <c r="E61" s="32">
        <f>D61*100/D59</f>
        <v>0</v>
      </c>
      <c r="F61" s="31">
        <v>0</v>
      </c>
      <c r="G61" s="32">
        <f>F61*100/F59</f>
        <v>0</v>
      </c>
      <c r="H61" s="31">
        <v>1</v>
      </c>
      <c r="I61" s="32">
        <f>H61*100/H59</f>
        <v>10</v>
      </c>
      <c r="J61" s="31">
        <v>8</v>
      </c>
      <c r="K61" s="32">
        <f>J61*100/J59</f>
        <v>9.5238095238095237</v>
      </c>
      <c r="L61" s="31">
        <v>4</v>
      </c>
      <c r="M61" s="32">
        <f>L61*100/L59</f>
        <v>8.5106382978723403</v>
      </c>
      <c r="N61" s="31">
        <v>11</v>
      </c>
      <c r="O61" s="32">
        <f>N61*100/N59</f>
        <v>20.754716981132077</v>
      </c>
      <c r="P61" s="31">
        <f t="shared" si="0"/>
        <v>24</v>
      </c>
      <c r="Q61" s="33">
        <f>P61*100/P59</f>
        <v>11.428571428571429</v>
      </c>
    </row>
    <row r="62" spans="1:17" ht="105.75" customHeight="1" x14ac:dyDescent="0.6">
      <c r="A62" s="34"/>
      <c r="B62" s="30" t="s">
        <v>63</v>
      </c>
      <c r="C62" s="30"/>
      <c r="D62" s="31"/>
      <c r="E62" s="32"/>
      <c r="F62" s="57"/>
      <c r="G62" s="58"/>
      <c r="H62" s="57"/>
      <c r="I62" s="58"/>
      <c r="J62" s="57"/>
      <c r="K62" s="58"/>
      <c r="L62" s="31" t="s">
        <v>64</v>
      </c>
      <c r="M62" s="32"/>
      <c r="N62" s="31" t="s">
        <v>65</v>
      </c>
      <c r="O62" s="32"/>
      <c r="P62" s="31" t="s">
        <v>66</v>
      </c>
      <c r="Q62" s="59"/>
    </row>
    <row r="63" spans="1:17" ht="21.75" customHeight="1" x14ac:dyDescent="0.6">
      <c r="A63" s="23" t="s">
        <v>67</v>
      </c>
      <c r="B63" s="24" t="s">
        <v>68</v>
      </c>
      <c r="C63" s="24"/>
      <c r="D63" s="40">
        <f t="shared" ref="D63:O63" si="9">SUM(D64:D70)</f>
        <v>3</v>
      </c>
      <c r="E63" s="41">
        <f t="shared" si="9"/>
        <v>100</v>
      </c>
      <c r="F63" s="60">
        <f t="shared" si="9"/>
        <v>2</v>
      </c>
      <c r="G63" s="61">
        <f t="shared" si="9"/>
        <v>100</v>
      </c>
      <c r="H63" s="60">
        <f t="shared" si="9"/>
        <v>2</v>
      </c>
      <c r="I63" s="61">
        <f t="shared" si="9"/>
        <v>100</v>
      </c>
      <c r="J63" s="60">
        <f t="shared" si="9"/>
        <v>23</v>
      </c>
      <c r="K63" s="61">
        <f t="shared" si="9"/>
        <v>99.999999999999986</v>
      </c>
      <c r="L63" s="40">
        <f t="shared" si="9"/>
        <v>11</v>
      </c>
      <c r="M63" s="41">
        <f t="shared" si="9"/>
        <v>100</v>
      </c>
      <c r="N63" s="40">
        <f t="shared" si="9"/>
        <v>16</v>
      </c>
      <c r="O63" s="41">
        <f t="shared" si="9"/>
        <v>100</v>
      </c>
      <c r="P63" s="40">
        <f t="shared" si="0"/>
        <v>57</v>
      </c>
      <c r="Q63" s="54">
        <f>SUM(Q64:Q70)</f>
        <v>99.999999999999986</v>
      </c>
    </row>
    <row r="64" spans="1:17" ht="18.75" customHeight="1" x14ac:dyDescent="0.6">
      <c r="A64" s="23"/>
      <c r="B64" s="30" t="s">
        <v>51</v>
      </c>
      <c r="C64" s="30"/>
      <c r="D64" s="31">
        <v>1</v>
      </c>
      <c r="E64" s="32">
        <f>D64*100/D63</f>
        <v>33.333333333333336</v>
      </c>
      <c r="F64" s="31">
        <v>1</v>
      </c>
      <c r="G64" s="32">
        <f>F64*100/F63</f>
        <v>50</v>
      </c>
      <c r="H64" s="31">
        <v>0</v>
      </c>
      <c r="I64" s="32">
        <f>H64*100/H63</f>
        <v>0</v>
      </c>
      <c r="J64" s="31">
        <v>9</v>
      </c>
      <c r="K64" s="32">
        <f>J64*100/J63</f>
        <v>39.130434782608695</v>
      </c>
      <c r="L64" s="31">
        <v>4</v>
      </c>
      <c r="M64" s="32">
        <f>L64*100/L63</f>
        <v>36.363636363636367</v>
      </c>
      <c r="N64" s="31">
        <v>3</v>
      </c>
      <c r="O64" s="32">
        <f>N64*100/N63</f>
        <v>18.75</v>
      </c>
      <c r="P64" s="31">
        <f t="shared" si="0"/>
        <v>18</v>
      </c>
      <c r="Q64" s="33">
        <f>P64*100/P63</f>
        <v>31.578947368421051</v>
      </c>
    </row>
    <row r="65" spans="1:19" ht="18.75" customHeight="1" x14ac:dyDescent="0.6">
      <c r="A65" s="23"/>
      <c r="B65" s="30" t="s">
        <v>50</v>
      </c>
      <c r="C65" s="30"/>
      <c r="D65" s="44">
        <v>0</v>
      </c>
      <c r="E65" s="32">
        <f>D65*100/D63</f>
        <v>0</v>
      </c>
      <c r="F65" s="44">
        <v>0</v>
      </c>
      <c r="G65" s="32">
        <f>F65*100/F63</f>
        <v>0</v>
      </c>
      <c r="H65" s="44">
        <v>1</v>
      </c>
      <c r="I65" s="32">
        <f>H65*100/H63</f>
        <v>50</v>
      </c>
      <c r="J65" s="44">
        <v>7</v>
      </c>
      <c r="K65" s="32">
        <f>J65*100/J63</f>
        <v>30.434782608695652</v>
      </c>
      <c r="L65" s="44">
        <v>5</v>
      </c>
      <c r="M65" s="32">
        <f>L65*100/L63</f>
        <v>45.454545454545453</v>
      </c>
      <c r="N65" s="44">
        <v>8</v>
      </c>
      <c r="O65" s="32">
        <f>N65*100/N63</f>
        <v>50</v>
      </c>
      <c r="P65" s="44">
        <f t="shared" si="0"/>
        <v>21</v>
      </c>
      <c r="Q65" s="33">
        <f>P65*100/P63</f>
        <v>36.842105263157897</v>
      </c>
    </row>
    <row r="66" spans="1:19" ht="18.75" customHeight="1" x14ac:dyDescent="0.6">
      <c r="A66" s="23"/>
      <c r="B66" s="30" t="s">
        <v>47</v>
      </c>
      <c r="C66" s="30"/>
      <c r="D66" s="44">
        <v>0</v>
      </c>
      <c r="E66" s="32">
        <f>D66*100/D63</f>
        <v>0</v>
      </c>
      <c r="F66" s="44">
        <v>0</v>
      </c>
      <c r="G66" s="32">
        <f>F66*100/F63</f>
        <v>0</v>
      </c>
      <c r="H66" s="44">
        <v>1</v>
      </c>
      <c r="I66" s="32">
        <f>H66*100/H63</f>
        <v>50</v>
      </c>
      <c r="J66" s="44">
        <v>0</v>
      </c>
      <c r="K66" s="32">
        <f>J66*100/J63</f>
        <v>0</v>
      </c>
      <c r="L66" s="44">
        <v>0</v>
      </c>
      <c r="M66" s="32">
        <f>L66*100/L63</f>
        <v>0</v>
      </c>
      <c r="N66" s="44">
        <v>4</v>
      </c>
      <c r="O66" s="32">
        <f>N66*100/N63</f>
        <v>25</v>
      </c>
      <c r="P66" s="44">
        <f t="shared" si="0"/>
        <v>5</v>
      </c>
      <c r="Q66" s="33">
        <f>P66*100/P63</f>
        <v>8.7719298245614041</v>
      </c>
    </row>
    <row r="67" spans="1:19" ht="18.75" customHeight="1" x14ac:dyDescent="0.6">
      <c r="A67" s="23"/>
      <c r="B67" s="30" t="s">
        <v>69</v>
      </c>
      <c r="C67" s="30"/>
      <c r="D67" s="44">
        <v>0</v>
      </c>
      <c r="E67" s="32">
        <f>D67*100/D63</f>
        <v>0</v>
      </c>
      <c r="F67" s="44">
        <v>0</v>
      </c>
      <c r="G67" s="32">
        <f>F67*100/F63</f>
        <v>0</v>
      </c>
      <c r="H67" s="44">
        <v>0</v>
      </c>
      <c r="I67" s="32">
        <f>H67*100/H63</f>
        <v>0</v>
      </c>
      <c r="J67" s="44">
        <v>0</v>
      </c>
      <c r="K67" s="32">
        <f>J67*100/J63</f>
        <v>0</v>
      </c>
      <c r="L67" s="44">
        <v>1</v>
      </c>
      <c r="M67" s="32">
        <f>L67*100/L63</f>
        <v>9.0909090909090917</v>
      </c>
      <c r="N67" s="44">
        <v>0</v>
      </c>
      <c r="O67" s="32">
        <f>N67*100/N63</f>
        <v>0</v>
      </c>
      <c r="P67" s="44">
        <f t="shared" si="0"/>
        <v>1</v>
      </c>
      <c r="Q67" s="33">
        <f>P67*100/P63</f>
        <v>1.7543859649122806</v>
      </c>
    </row>
    <row r="68" spans="1:19" ht="18.75" customHeight="1" x14ac:dyDescent="0.6">
      <c r="A68" s="23"/>
      <c r="B68" s="30" t="s">
        <v>49</v>
      </c>
      <c r="C68" s="30"/>
      <c r="D68" s="31">
        <v>2</v>
      </c>
      <c r="E68" s="32">
        <f>D68*100/D63</f>
        <v>66.666666666666671</v>
      </c>
      <c r="F68" s="31">
        <v>1</v>
      </c>
      <c r="G68" s="32">
        <f>F68*100/F63</f>
        <v>50</v>
      </c>
      <c r="H68" s="31">
        <v>0</v>
      </c>
      <c r="I68" s="32">
        <f>H68*100/H63</f>
        <v>0</v>
      </c>
      <c r="J68" s="31">
        <v>5</v>
      </c>
      <c r="K68" s="32">
        <f>J68*100/J63</f>
        <v>21.739130434782609</v>
      </c>
      <c r="L68" s="31">
        <v>1</v>
      </c>
      <c r="M68" s="32">
        <f>L68*100/L63</f>
        <v>9.0909090909090917</v>
      </c>
      <c r="N68" s="31">
        <v>1</v>
      </c>
      <c r="O68" s="32">
        <f>N68*100/N63</f>
        <v>6.25</v>
      </c>
      <c r="P68" s="31">
        <f t="shared" si="0"/>
        <v>10</v>
      </c>
      <c r="Q68" s="33">
        <f>P68*100/P63</f>
        <v>17.543859649122808</v>
      </c>
    </row>
    <row r="69" spans="1:19" ht="18.75" customHeight="1" x14ac:dyDescent="0.6">
      <c r="A69" s="23"/>
      <c r="B69" s="30" t="s">
        <v>59</v>
      </c>
      <c r="C69" s="30"/>
      <c r="D69" s="44">
        <v>0</v>
      </c>
      <c r="E69" s="32">
        <f>D69*100/D63</f>
        <v>0</v>
      </c>
      <c r="F69" s="44">
        <v>0</v>
      </c>
      <c r="G69" s="32">
        <f>F69*100/F63</f>
        <v>0</v>
      </c>
      <c r="H69" s="44">
        <v>0</v>
      </c>
      <c r="I69" s="32">
        <f>H69*100/H63</f>
        <v>0</v>
      </c>
      <c r="J69" s="44">
        <v>1</v>
      </c>
      <c r="K69" s="32">
        <f>J69*100/J63</f>
        <v>4.3478260869565215</v>
      </c>
      <c r="L69" s="44">
        <v>0</v>
      </c>
      <c r="M69" s="32">
        <f>L69*100/L63</f>
        <v>0</v>
      </c>
      <c r="N69" s="44">
        <v>0</v>
      </c>
      <c r="O69" s="32">
        <f>N69*100/N63</f>
        <v>0</v>
      </c>
      <c r="P69" s="44">
        <f t="shared" si="0"/>
        <v>1</v>
      </c>
      <c r="Q69" s="33">
        <f>P69*100/P63</f>
        <v>1.7543859649122806</v>
      </c>
    </row>
    <row r="70" spans="1:19" ht="18.75" customHeight="1" x14ac:dyDescent="0.6">
      <c r="A70" s="23"/>
      <c r="B70" s="30" t="s">
        <v>54</v>
      </c>
      <c r="C70" s="30"/>
      <c r="D70" s="44">
        <v>0</v>
      </c>
      <c r="E70" s="32">
        <f>D70*100/D63</f>
        <v>0</v>
      </c>
      <c r="F70" s="44">
        <v>0</v>
      </c>
      <c r="G70" s="32">
        <f>F70*100/F63</f>
        <v>0</v>
      </c>
      <c r="H70" s="44">
        <v>0</v>
      </c>
      <c r="I70" s="32">
        <f>H70*100/H63</f>
        <v>0</v>
      </c>
      <c r="J70" s="44">
        <v>1</v>
      </c>
      <c r="K70" s="32">
        <f>J70*100/J63</f>
        <v>4.3478260869565215</v>
      </c>
      <c r="L70" s="44">
        <v>0</v>
      </c>
      <c r="M70" s="32">
        <f>L70*100/L63</f>
        <v>0</v>
      </c>
      <c r="N70" s="44">
        <v>0</v>
      </c>
      <c r="O70" s="32">
        <f>N70*100/N63</f>
        <v>0</v>
      </c>
      <c r="P70" s="44">
        <f t="shared" si="0"/>
        <v>1</v>
      </c>
      <c r="Q70" s="33">
        <f>P70*100/P63</f>
        <v>1.7543859649122806</v>
      </c>
    </row>
    <row r="71" spans="1:19" s="53" customFormat="1" x14ac:dyDescent="0.6">
      <c r="A71" s="23"/>
      <c r="B71" s="24" t="s">
        <v>70</v>
      </c>
      <c r="C71" s="24"/>
      <c r="D71" s="28">
        <f t="shared" ref="D71:O71" si="10">SUM(D72:D73)</f>
        <v>3</v>
      </c>
      <c r="E71" s="27">
        <f t="shared" si="10"/>
        <v>100</v>
      </c>
      <c r="F71" s="28">
        <f t="shared" si="10"/>
        <v>6</v>
      </c>
      <c r="G71" s="27">
        <f t="shared" si="10"/>
        <v>100</v>
      </c>
      <c r="H71" s="28">
        <f t="shared" si="10"/>
        <v>2</v>
      </c>
      <c r="I71" s="27">
        <f t="shared" si="10"/>
        <v>100</v>
      </c>
      <c r="J71" s="28">
        <f t="shared" si="10"/>
        <v>22</v>
      </c>
      <c r="K71" s="27">
        <f t="shared" si="10"/>
        <v>100</v>
      </c>
      <c r="L71" s="28">
        <f t="shared" si="10"/>
        <v>10</v>
      </c>
      <c r="M71" s="27">
        <f t="shared" si="10"/>
        <v>100</v>
      </c>
      <c r="N71" s="28">
        <f t="shared" si="10"/>
        <v>15</v>
      </c>
      <c r="O71" s="27">
        <f t="shared" si="10"/>
        <v>100</v>
      </c>
      <c r="P71" s="28">
        <f>SUM(D71,F71,H71,J71,L71,N71)</f>
        <v>58</v>
      </c>
      <c r="Q71" s="43">
        <f>SUM(Q72:Q73)</f>
        <v>100</v>
      </c>
    </row>
    <row r="72" spans="1:19" ht="18.75" customHeight="1" x14ac:dyDescent="0.6">
      <c r="A72" s="23"/>
      <c r="B72" s="30" t="s">
        <v>61</v>
      </c>
      <c r="C72" s="30"/>
      <c r="D72" s="31">
        <v>3</v>
      </c>
      <c r="E72" s="32">
        <f>D72*100/D71</f>
        <v>100</v>
      </c>
      <c r="F72" s="31">
        <v>5</v>
      </c>
      <c r="G72" s="32">
        <f>F72*100/F71</f>
        <v>83.333333333333329</v>
      </c>
      <c r="H72" s="31">
        <v>1</v>
      </c>
      <c r="I72" s="32">
        <f>H72*100/H71</f>
        <v>50</v>
      </c>
      <c r="J72" s="31">
        <v>17</v>
      </c>
      <c r="K72" s="32">
        <f>J72*100/J71</f>
        <v>77.272727272727266</v>
      </c>
      <c r="L72" s="31">
        <v>9</v>
      </c>
      <c r="M72" s="32">
        <f>L72*100/L71</f>
        <v>90</v>
      </c>
      <c r="N72" s="31">
        <v>10</v>
      </c>
      <c r="O72" s="32">
        <f>N72*100/N71</f>
        <v>66.666666666666671</v>
      </c>
      <c r="P72" s="31">
        <f t="shared" ref="P72:P76" si="11">SUM(D72,F72,H72,J72,L72,N72)</f>
        <v>45</v>
      </c>
      <c r="Q72" s="33">
        <f>P72*100/P71</f>
        <v>77.58620689655173</v>
      </c>
    </row>
    <row r="73" spans="1:19" ht="18.75" customHeight="1" x14ac:dyDescent="0.6">
      <c r="A73" s="23"/>
      <c r="B73" s="30" t="s">
        <v>62</v>
      </c>
      <c r="C73" s="30"/>
      <c r="D73" s="31">
        <v>0</v>
      </c>
      <c r="E73" s="32">
        <f>D73*100/D71</f>
        <v>0</v>
      </c>
      <c r="F73" s="31">
        <v>1</v>
      </c>
      <c r="G73" s="32">
        <f>F73*100/F71</f>
        <v>16.666666666666668</v>
      </c>
      <c r="H73" s="31">
        <v>1</v>
      </c>
      <c r="I73" s="32">
        <f>H73*100/H71</f>
        <v>50</v>
      </c>
      <c r="J73" s="31">
        <v>5</v>
      </c>
      <c r="K73" s="32">
        <f>J73*100/J71</f>
        <v>22.727272727272727</v>
      </c>
      <c r="L73" s="31">
        <v>1</v>
      </c>
      <c r="M73" s="32">
        <f>L73*100/L71</f>
        <v>10</v>
      </c>
      <c r="N73" s="31">
        <v>5</v>
      </c>
      <c r="O73" s="32">
        <f>N73*100/N71</f>
        <v>33.333333333333336</v>
      </c>
      <c r="P73" s="31">
        <f t="shared" si="11"/>
        <v>13</v>
      </c>
      <c r="Q73" s="33">
        <f>P73*100/P71</f>
        <v>22.413793103448278</v>
      </c>
    </row>
    <row r="74" spans="1:19" ht="125.25" customHeight="1" x14ac:dyDescent="0.6">
      <c r="A74" s="23"/>
      <c r="B74" s="30" t="s">
        <v>71</v>
      </c>
      <c r="C74" s="30"/>
      <c r="D74" s="31"/>
      <c r="E74" s="32"/>
      <c r="F74" s="31" t="s">
        <v>72</v>
      </c>
      <c r="G74" s="32"/>
      <c r="H74" s="31" t="s">
        <v>73</v>
      </c>
      <c r="I74" s="32"/>
      <c r="J74" s="31" t="s">
        <v>74</v>
      </c>
      <c r="K74" s="32"/>
      <c r="L74" s="31" t="s">
        <v>75</v>
      </c>
      <c r="M74" s="32"/>
      <c r="N74" s="31" t="s">
        <v>76</v>
      </c>
      <c r="O74" s="32"/>
      <c r="P74" s="31" t="s">
        <v>77</v>
      </c>
      <c r="Q74" s="59"/>
    </row>
    <row r="75" spans="1:19" x14ac:dyDescent="0.6">
      <c r="A75" s="34" t="s">
        <v>78</v>
      </c>
      <c r="B75" s="34" t="s">
        <v>79</v>
      </c>
      <c r="C75" s="34"/>
      <c r="D75" s="51">
        <v>78</v>
      </c>
      <c r="E75" s="62"/>
      <c r="F75" s="51">
        <v>62</v>
      </c>
      <c r="G75" s="45"/>
      <c r="H75" s="51">
        <v>73</v>
      </c>
      <c r="I75" s="45"/>
      <c r="J75" s="51">
        <v>322</v>
      </c>
      <c r="K75" s="45"/>
      <c r="L75" s="51">
        <v>151</v>
      </c>
      <c r="M75" s="45"/>
      <c r="N75" s="51">
        <v>196</v>
      </c>
      <c r="O75" s="45"/>
      <c r="P75" s="51">
        <f>SUM(D75,F75,H75,J75,L75,N75)</f>
        <v>882</v>
      </c>
      <c r="Q75" s="63"/>
    </row>
    <row r="76" spans="1:19" ht="42.75" customHeight="1" x14ac:dyDescent="0.6">
      <c r="A76" s="34"/>
      <c r="B76" s="34" t="s">
        <v>80</v>
      </c>
      <c r="C76" s="34"/>
      <c r="D76" s="38">
        <f>D78+D88+D98+D99+D100+D101+D102+D103</f>
        <v>14</v>
      </c>
      <c r="E76" s="37">
        <f>14*100/78</f>
        <v>17.948717948717949</v>
      </c>
      <c r="F76" s="38">
        <f>F78+F88+F98+F99+F100+F101+F102+F103</f>
        <v>14</v>
      </c>
      <c r="G76" s="37">
        <f>F76*100/62</f>
        <v>22.580645161290324</v>
      </c>
      <c r="H76" s="38">
        <f>H78+H88+H98+H99+H100+H101+H102+H103</f>
        <v>30</v>
      </c>
      <c r="I76" s="37">
        <f>H76*100/73</f>
        <v>41.095890410958901</v>
      </c>
      <c r="J76" s="38">
        <f>J78+J88+J98+J99+J100+J101+J102+J103</f>
        <v>48</v>
      </c>
      <c r="K76" s="37">
        <f>J76*100/322</f>
        <v>14.906832298136646</v>
      </c>
      <c r="L76" s="38">
        <f>L78+L88+L98+L99+L100+L101+L102+L103</f>
        <v>35</v>
      </c>
      <c r="M76" s="37">
        <f>L76*100/151</f>
        <v>23.178807947019866</v>
      </c>
      <c r="N76" s="38">
        <f>N78+N88+N98+N99+N100+N101+N102+N103</f>
        <v>57</v>
      </c>
      <c r="O76" s="37">
        <f>N76*100/196</f>
        <v>29.081632653061224</v>
      </c>
      <c r="P76" s="38">
        <f t="shared" si="11"/>
        <v>198</v>
      </c>
      <c r="Q76" s="64">
        <f>P76*100/882</f>
        <v>22.448979591836736</v>
      </c>
      <c r="R76" s="2" t="s">
        <v>81</v>
      </c>
    </row>
    <row r="77" spans="1:19" ht="18.75" customHeight="1" x14ac:dyDescent="0.6">
      <c r="A77" s="34"/>
      <c r="B77" s="34" t="s">
        <v>82</v>
      </c>
      <c r="C77" s="3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1:19" ht="18.75" customHeight="1" x14ac:dyDescent="0.6">
      <c r="A78" s="34"/>
      <c r="B78" s="34" t="s">
        <v>83</v>
      </c>
      <c r="C78" s="34"/>
      <c r="D78" s="66">
        <v>11</v>
      </c>
      <c r="E78" s="67">
        <f>D78*100/D76</f>
        <v>78.571428571428569</v>
      </c>
      <c r="F78" s="66">
        <v>6</v>
      </c>
      <c r="G78" s="67">
        <f>F78*100/F76</f>
        <v>42.857142857142854</v>
      </c>
      <c r="H78" s="66">
        <v>16</v>
      </c>
      <c r="I78" s="67">
        <f>H78*100/H76</f>
        <v>53.333333333333336</v>
      </c>
      <c r="J78" s="66">
        <v>6</v>
      </c>
      <c r="K78" s="67">
        <f>J78*100/J76</f>
        <v>12.5</v>
      </c>
      <c r="L78" s="66">
        <v>19</v>
      </c>
      <c r="M78" s="67">
        <f>L78*100/L76</f>
        <v>54.285714285714285</v>
      </c>
      <c r="N78" s="66">
        <v>29</v>
      </c>
      <c r="O78" s="67">
        <f>N78*100/N76</f>
        <v>50.877192982456137</v>
      </c>
      <c r="P78" s="66">
        <f>SUM(D78,F78,H78,J78,L78,N78)</f>
        <v>87</v>
      </c>
      <c r="Q78" s="68">
        <f>P78*100/P76</f>
        <v>43.939393939393938</v>
      </c>
      <c r="S78" s="69"/>
    </row>
    <row r="79" spans="1:19" ht="18.75" customHeight="1" x14ac:dyDescent="0.6">
      <c r="A79" s="34"/>
      <c r="B79" s="59"/>
      <c r="C79" s="70" t="s">
        <v>84</v>
      </c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spans="1:19" ht="18.75" customHeight="1" x14ac:dyDescent="0.6">
      <c r="A80" s="34"/>
      <c r="B80" s="59"/>
      <c r="C80" s="57" t="s">
        <v>85</v>
      </c>
      <c r="D80" s="31">
        <v>2</v>
      </c>
      <c r="E80" s="32"/>
      <c r="F80" s="31">
        <v>0</v>
      </c>
      <c r="G80" s="32"/>
      <c r="H80" s="31">
        <v>0</v>
      </c>
      <c r="I80" s="32"/>
      <c r="J80" s="31">
        <v>10</v>
      </c>
      <c r="K80" s="32"/>
      <c r="L80" s="31">
        <v>7</v>
      </c>
      <c r="M80" s="32"/>
      <c r="N80" s="31">
        <v>10</v>
      </c>
      <c r="O80" s="32"/>
      <c r="P80" s="31">
        <f>SUM(D80,F80,H80,J80,L80,N80)</f>
        <v>29</v>
      </c>
      <c r="Q80" s="59"/>
    </row>
    <row r="81" spans="1:17" ht="18.75" customHeight="1" x14ac:dyDescent="0.6">
      <c r="A81" s="34"/>
      <c r="B81" s="57"/>
      <c r="C81" s="57" t="s">
        <v>86</v>
      </c>
      <c r="D81" s="31">
        <v>13</v>
      </c>
      <c r="E81" s="32"/>
      <c r="F81" s="31">
        <v>5</v>
      </c>
      <c r="G81" s="32"/>
      <c r="H81" s="31">
        <v>20</v>
      </c>
      <c r="I81" s="32"/>
      <c r="J81" s="31">
        <v>15</v>
      </c>
      <c r="K81" s="32"/>
      <c r="L81" s="31">
        <v>6</v>
      </c>
      <c r="M81" s="32"/>
      <c r="N81" s="31">
        <v>10</v>
      </c>
      <c r="O81" s="32"/>
      <c r="P81" s="31">
        <f>SUM(D81,F81,H81,J81,L81,N81)</f>
        <v>69</v>
      </c>
      <c r="Q81" s="59"/>
    </row>
    <row r="82" spans="1:17" ht="18.75" customHeight="1" x14ac:dyDescent="0.6">
      <c r="A82" s="34"/>
      <c r="B82" s="57"/>
      <c r="C82" s="57" t="s">
        <v>50</v>
      </c>
      <c r="D82" s="31">
        <v>0</v>
      </c>
      <c r="E82" s="32"/>
      <c r="F82" s="31">
        <v>0</v>
      </c>
      <c r="G82" s="32"/>
      <c r="H82" s="31">
        <v>0</v>
      </c>
      <c r="I82" s="32"/>
      <c r="J82" s="31">
        <v>1</v>
      </c>
      <c r="K82" s="32"/>
      <c r="L82" s="31">
        <v>0</v>
      </c>
      <c r="M82" s="32"/>
      <c r="N82" s="31">
        <v>2</v>
      </c>
      <c r="O82" s="32"/>
      <c r="P82" s="31">
        <f t="shared" ref="P82:P86" si="12">SUM(D82,F82,H82,J82,L82,N82)</f>
        <v>3</v>
      </c>
      <c r="Q82" s="59"/>
    </row>
    <row r="83" spans="1:17" ht="18.75" customHeight="1" x14ac:dyDescent="0.6">
      <c r="A83" s="34"/>
      <c r="B83" s="57"/>
      <c r="C83" s="57" t="s">
        <v>87</v>
      </c>
      <c r="D83" s="31">
        <v>0</v>
      </c>
      <c r="E83" s="32"/>
      <c r="F83" s="31">
        <v>0</v>
      </c>
      <c r="G83" s="32"/>
      <c r="H83" s="31">
        <v>0</v>
      </c>
      <c r="I83" s="32"/>
      <c r="J83" s="31">
        <v>1</v>
      </c>
      <c r="K83" s="32"/>
      <c r="L83" s="31">
        <v>0</v>
      </c>
      <c r="M83" s="32"/>
      <c r="N83" s="31">
        <v>0</v>
      </c>
      <c r="O83" s="32"/>
      <c r="P83" s="31">
        <f t="shared" si="12"/>
        <v>1</v>
      </c>
      <c r="Q83" s="59"/>
    </row>
    <row r="84" spans="1:17" ht="18.75" customHeight="1" x14ac:dyDescent="0.6">
      <c r="A84" s="34"/>
      <c r="B84" s="57"/>
      <c r="C84" s="57" t="s">
        <v>49</v>
      </c>
      <c r="D84" s="31">
        <v>0</v>
      </c>
      <c r="E84" s="32"/>
      <c r="F84" s="31">
        <v>0</v>
      </c>
      <c r="G84" s="32"/>
      <c r="H84" s="31">
        <v>0</v>
      </c>
      <c r="I84" s="32"/>
      <c r="J84" s="31">
        <v>1</v>
      </c>
      <c r="K84" s="32"/>
      <c r="L84" s="31">
        <v>0</v>
      </c>
      <c r="M84" s="32"/>
      <c r="N84" s="31">
        <v>0</v>
      </c>
      <c r="O84" s="32"/>
      <c r="P84" s="31">
        <f t="shared" si="12"/>
        <v>1</v>
      </c>
      <c r="Q84" s="59"/>
    </row>
    <row r="85" spans="1:17" ht="18.75" customHeight="1" x14ac:dyDescent="0.6">
      <c r="A85" s="34"/>
      <c r="B85" s="57"/>
      <c r="C85" s="57" t="s">
        <v>51</v>
      </c>
      <c r="D85" s="31">
        <v>0</v>
      </c>
      <c r="E85" s="32"/>
      <c r="F85" s="31">
        <v>0</v>
      </c>
      <c r="G85" s="32"/>
      <c r="H85" s="31">
        <v>0</v>
      </c>
      <c r="I85" s="32"/>
      <c r="J85" s="31">
        <v>2</v>
      </c>
      <c r="K85" s="32"/>
      <c r="L85" s="31">
        <v>0</v>
      </c>
      <c r="M85" s="32"/>
      <c r="N85" s="31">
        <v>0</v>
      </c>
      <c r="O85" s="32"/>
      <c r="P85" s="31">
        <f t="shared" si="12"/>
        <v>2</v>
      </c>
      <c r="Q85" s="59"/>
    </row>
    <row r="86" spans="1:17" ht="18.75" customHeight="1" x14ac:dyDescent="0.6">
      <c r="A86" s="34"/>
      <c r="B86" s="59"/>
      <c r="C86" s="57" t="s">
        <v>88</v>
      </c>
      <c r="D86" s="72">
        <v>162000</v>
      </c>
      <c r="E86" s="32"/>
      <c r="F86" s="72">
        <v>35000</v>
      </c>
      <c r="G86" s="32"/>
      <c r="H86" s="72">
        <v>7305000</v>
      </c>
      <c r="I86" s="32"/>
      <c r="J86" s="72">
        <v>3745500</v>
      </c>
      <c r="K86" s="32"/>
      <c r="L86" s="72">
        <v>356650</v>
      </c>
      <c r="M86" s="32"/>
      <c r="N86" s="72">
        <v>358900</v>
      </c>
      <c r="O86" s="32"/>
      <c r="P86" s="72">
        <f t="shared" si="12"/>
        <v>11963050</v>
      </c>
      <c r="Q86" s="59"/>
    </row>
    <row r="87" spans="1:17" s="53" customFormat="1" ht="21" customHeight="1" x14ac:dyDescent="0.6">
      <c r="A87" s="34"/>
      <c r="B87" s="34" t="s">
        <v>89</v>
      </c>
      <c r="C87" s="34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1:17" ht="18.75" customHeight="1" x14ac:dyDescent="0.6">
      <c r="A88" s="34"/>
      <c r="B88" s="34" t="s">
        <v>83</v>
      </c>
      <c r="C88" s="34"/>
      <c r="D88" s="66">
        <v>3</v>
      </c>
      <c r="E88" s="67">
        <f>D88*100/D76</f>
        <v>21.428571428571427</v>
      </c>
      <c r="F88" s="66">
        <v>4</v>
      </c>
      <c r="G88" s="67">
        <f>F88*100/F76</f>
        <v>28.571428571428573</v>
      </c>
      <c r="H88" s="66">
        <v>8</v>
      </c>
      <c r="I88" s="67">
        <f>H88*100/H76</f>
        <v>26.666666666666668</v>
      </c>
      <c r="J88" s="66">
        <v>16</v>
      </c>
      <c r="K88" s="67">
        <f>J88*100/J76</f>
        <v>33.333333333333336</v>
      </c>
      <c r="L88" s="66">
        <v>4</v>
      </c>
      <c r="M88" s="67">
        <f>L88*100/L76</f>
        <v>11.428571428571429</v>
      </c>
      <c r="N88" s="66">
        <v>11</v>
      </c>
      <c r="O88" s="67">
        <f>N88*100/N76</f>
        <v>19.298245614035089</v>
      </c>
      <c r="P88" s="66">
        <f>SUM(D88,F88,H88,J88,L88,N88)</f>
        <v>46</v>
      </c>
      <c r="Q88" s="68">
        <f>P88*100/P76</f>
        <v>23.232323232323232</v>
      </c>
    </row>
    <row r="89" spans="1:17" x14ac:dyDescent="0.6">
      <c r="A89" s="34"/>
      <c r="B89" s="44"/>
      <c r="C89" s="70" t="s">
        <v>90</v>
      </c>
      <c r="D89" s="44"/>
      <c r="E89" s="32"/>
      <c r="F89" s="44"/>
      <c r="G89" s="32"/>
      <c r="H89" s="44"/>
      <c r="I89" s="32"/>
      <c r="J89" s="44"/>
      <c r="K89" s="32"/>
      <c r="L89" s="44"/>
      <c r="M89" s="32"/>
      <c r="N89" s="44"/>
      <c r="O89" s="32"/>
      <c r="P89" s="44"/>
      <c r="Q89" s="59"/>
    </row>
    <row r="90" spans="1:17" ht="18.75" customHeight="1" x14ac:dyDescent="0.6">
      <c r="A90" s="34"/>
      <c r="B90" s="59"/>
      <c r="C90" s="57" t="s">
        <v>91</v>
      </c>
      <c r="D90" s="31">
        <v>0</v>
      </c>
      <c r="E90" s="32"/>
      <c r="F90" s="31">
        <v>0</v>
      </c>
      <c r="G90" s="32"/>
      <c r="H90" s="31">
        <v>7</v>
      </c>
      <c r="I90" s="32"/>
      <c r="J90" s="31">
        <v>0</v>
      </c>
      <c r="K90" s="32"/>
      <c r="L90" s="31">
        <v>0</v>
      </c>
      <c r="M90" s="32"/>
      <c r="N90" s="31">
        <v>0</v>
      </c>
      <c r="O90" s="32"/>
      <c r="P90" s="31">
        <f t="shared" ref="P90:P95" si="13">SUM(D90,F90,H90,J90,L90,N90)</f>
        <v>7</v>
      </c>
      <c r="Q90" s="59"/>
    </row>
    <row r="91" spans="1:17" ht="18.75" customHeight="1" x14ac:dyDescent="0.6">
      <c r="A91" s="34"/>
      <c r="B91" s="57"/>
      <c r="C91" s="57" t="s">
        <v>49</v>
      </c>
      <c r="D91" s="31">
        <v>0</v>
      </c>
      <c r="E91" s="32"/>
      <c r="F91" s="31">
        <v>0</v>
      </c>
      <c r="G91" s="32"/>
      <c r="H91" s="31">
        <v>0</v>
      </c>
      <c r="I91" s="32"/>
      <c r="J91" s="31">
        <v>1</v>
      </c>
      <c r="K91" s="32"/>
      <c r="L91" s="31">
        <v>0</v>
      </c>
      <c r="M91" s="32"/>
      <c r="N91" s="31">
        <v>1</v>
      </c>
      <c r="O91" s="32"/>
      <c r="P91" s="31">
        <f t="shared" si="13"/>
        <v>2</v>
      </c>
      <c r="Q91" s="59"/>
    </row>
    <row r="92" spans="1:17" ht="18.75" customHeight="1" x14ac:dyDescent="0.6">
      <c r="A92" s="34"/>
      <c r="B92" s="57"/>
      <c r="C92" s="57" t="s">
        <v>87</v>
      </c>
      <c r="D92" s="31">
        <v>0</v>
      </c>
      <c r="E92" s="32"/>
      <c r="F92" s="31">
        <v>0</v>
      </c>
      <c r="G92" s="32"/>
      <c r="H92" s="31">
        <v>0</v>
      </c>
      <c r="I92" s="32"/>
      <c r="J92" s="31">
        <v>3</v>
      </c>
      <c r="K92" s="32"/>
      <c r="L92" s="31">
        <v>4</v>
      </c>
      <c r="M92" s="32"/>
      <c r="N92" s="31">
        <v>2</v>
      </c>
      <c r="O92" s="32"/>
      <c r="P92" s="31">
        <f t="shared" si="13"/>
        <v>9</v>
      </c>
      <c r="Q92" s="59"/>
    </row>
    <row r="93" spans="1:17" ht="18.75" customHeight="1" x14ac:dyDescent="0.6">
      <c r="A93" s="34"/>
      <c r="B93" s="57"/>
      <c r="C93" s="57" t="s">
        <v>85</v>
      </c>
      <c r="D93" s="31">
        <v>0</v>
      </c>
      <c r="E93" s="32"/>
      <c r="F93" s="31">
        <v>0</v>
      </c>
      <c r="G93" s="32"/>
      <c r="H93" s="31">
        <v>0</v>
      </c>
      <c r="I93" s="32"/>
      <c r="J93" s="31">
        <v>2</v>
      </c>
      <c r="K93" s="32"/>
      <c r="L93" s="31">
        <v>1</v>
      </c>
      <c r="M93" s="32"/>
      <c r="N93" s="31">
        <v>2</v>
      </c>
      <c r="O93" s="32"/>
      <c r="P93" s="31">
        <f t="shared" si="13"/>
        <v>5</v>
      </c>
      <c r="Q93" s="59"/>
    </row>
    <row r="94" spans="1:17" ht="18.75" customHeight="1" x14ac:dyDescent="0.6">
      <c r="A94" s="34"/>
      <c r="B94" s="57"/>
      <c r="C94" s="57" t="s">
        <v>92</v>
      </c>
      <c r="D94" s="31">
        <v>0</v>
      </c>
      <c r="E94" s="32"/>
      <c r="F94" s="31">
        <v>0</v>
      </c>
      <c r="G94" s="32"/>
      <c r="H94" s="31">
        <v>0</v>
      </c>
      <c r="I94" s="32"/>
      <c r="J94" s="31">
        <v>0</v>
      </c>
      <c r="K94" s="32"/>
      <c r="L94" s="31">
        <v>0</v>
      </c>
      <c r="M94" s="32"/>
      <c r="N94" s="31">
        <v>3</v>
      </c>
      <c r="O94" s="32"/>
      <c r="P94" s="31">
        <f t="shared" si="13"/>
        <v>3</v>
      </c>
      <c r="Q94" s="59"/>
    </row>
    <row r="95" spans="1:17" ht="18.75" customHeight="1" x14ac:dyDescent="0.6">
      <c r="A95" s="34"/>
      <c r="B95" s="59"/>
      <c r="C95" s="57" t="s">
        <v>88</v>
      </c>
      <c r="D95" s="72">
        <v>5000</v>
      </c>
      <c r="E95" s="32"/>
      <c r="F95" s="72">
        <v>0</v>
      </c>
      <c r="G95" s="32"/>
      <c r="H95" s="72">
        <v>0</v>
      </c>
      <c r="I95" s="32"/>
      <c r="J95" s="72">
        <v>2500</v>
      </c>
      <c r="K95" s="32"/>
      <c r="L95" s="72">
        <v>0</v>
      </c>
      <c r="M95" s="32"/>
      <c r="N95" s="72">
        <v>17000</v>
      </c>
      <c r="O95" s="32"/>
      <c r="P95" s="72">
        <f t="shared" si="13"/>
        <v>24500</v>
      </c>
      <c r="Q95" s="59"/>
    </row>
    <row r="96" spans="1:17" ht="18.75" customHeight="1" x14ac:dyDescent="0.6">
      <c r="A96" s="34"/>
      <c r="B96" s="34" t="s">
        <v>93</v>
      </c>
      <c r="C96" s="34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1:18" ht="18.75" customHeight="1" x14ac:dyDescent="0.6">
      <c r="A97" s="34"/>
      <c r="B97" s="34" t="s">
        <v>83</v>
      </c>
      <c r="C97" s="34"/>
      <c r="D97" s="66">
        <f>SUM(D98:D103)</f>
        <v>0</v>
      </c>
      <c r="E97" s="74">
        <f>D97*100/D76</f>
        <v>0</v>
      </c>
      <c r="F97" s="66">
        <f>SUM(F98:F103)</f>
        <v>4</v>
      </c>
      <c r="G97" s="67">
        <f>F97*100/F76</f>
        <v>28.571428571428573</v>
      </c>
      <c r="H97" s="66">
        <f>SUM(H98:H103)</f>
        <v>6</v>
      </c>
      <c r="I97" s="66">
        <f>H97*100/H76</f>
        <v>20</v>
      </c>
      <c r="J97" s="66">
        <f>SUM(J98:J103)</f>
        <v>26</v>
      </c>
      <c r="K97" s="67">
        <f>J97*100/J76</f>
        <v>54.166666666666664</v>
      </c>
      <c r="L97" s="66">
        <f>SUM(L98:L103)</f>
        <v>12</v>
      </c>
      <c r="M97" s="67">
        <f>L97*100/L76</f>
        <v>34.285714285714285</v>
      </c>
      <c r="N97" s="66">
        <f>SUM(N98:N103)</f>
        <v>17</v>
      </c>
      <c r="O97" s="67">
        <f>N97*100/N76</f>
        <v>29.82456140350877</v>
      </c>
      <c r="P97" s="66">
        <f>SUM(D97,F97,H97,J97,L97,N97)</f>
        <v>65</v>
      </c>
      <c r="Q97" s="75">
        <f>P97*100/P76</f>
        <v>32.828282828282831</v>
      </c>
    </row>
    <row r="98" spans="1:18" ht="18.75" customHeight="1" x14ac:dyDescent="0.6">
      <c r="A98" s="34"/>
      <c r="B98" s="59"/>
      <c r="C98" s="57" t="s">
        <v>94</v>
      </c>
      <c r="D98" s="31">
        <v>0</v>
      </c>
      <c r="E98" s="32"/>
      <c r="F98" s="31">
        <v>0</v>
      </c>
      <c r="G98" s="32"/>
      <c r="H98" s="31">
        <v>4</v>
      </c>
      <c r="I98" s="32"/>
      <c r="J98" s="31">
        <v>0</v>
      </c>
      <c r="K98" s="32"/>
      <c r="L98" s="31">
        <v>1</v>
      </c>
      <c r="M98" s="32"/>
      <c r="N98" s="31">
        <v>3</v>
      </c>
      <c r="O98" s="32"/>
      <c r="P98" s="31">
        <f t="shared" ref="P98:P140" si="14">SUM(D98,F98,H98,J98,L98,N98)</f>
        <v>8</v>
      </c>
      <c r="Q98" s="59"/>
    </row>
    <row r="99" spans="1:18" ht="18.75" customHeight="1" x14ac:dyDescent="0.6">
      <c r="A99" s="34"/>
      <c r="B99" s="59"/>
      <c r="C99" s="57" t="s">
        <v>95</v>
      </c>
      <c r="D99" s="31">
        <v>0</v>
      </c>
      <c r="E99" s="32"/>
      <c r="F99" s="31">
        <v>0</v>
      </c>
      <c r="G99" s="32"/>
      <c r="H99" s="31">
        <v>0</v>
      </c>
      <c r="I99" s="32"/>
      <c r="J99" s="31">
        <v>2</v>
      </c>
      <c r="K99" s="32"/>
      <c r="L99" s="31">
        <v>0</v>
      </c>
      <c r="M99" s="32"/>
      <c r="N99" s="31">
        <v>0</v>
      </c>
      <c r="O99" s="32"/>
      <c r="P99" s="31">
        <f t="shared" si="14"/>
        <v>2</v>
      </c>
      <c r="Q99" s="59"/>
    </row>
    <row r="100" spans="1:18" x14ac:dyDescent="0.6">
      <c r="A100" s="34"/>
      <c r="B100" s="59"/>
      <c r="C100" s="57" t="s">
        <v>96</v>
      </c>
      <c r="D100" s="31">
        <v>0</v>
      </c>
      <c r="E100" s="32"/>
      <c r="F100" s="31">
        <v>0</v>
      </c>
      <c r="G100" s="32"/>
      <c r="H100" s="31">
        <v>0</v>
      </c>
      <c r="I100" s="32"/>
      <c r="J100" s="31">
        <v>2</v>
      </c>
      <c r="K100" s="32"/>
      <c r="L100" s="31">
        <v>2</v>
      </c>
      <c r="M100" s="32"/>
      <c r="N100" s="31">
        <v>3</v>
      </c>
      <c r="O100" s="32"/>
      <c r="P100" s="31">
        <f t="shared" si="14"/>
        <v>7</v>
      </c>
      <c r="Q100" s="59"/>
    </row>
    <row r="101" spans="1:18" ht="18.75" customHeight="1" x14ac:dyDescent="0.6">
      <c r="A101" s="34"/>
      <c r="B101" s="59"/>
      <c r="C101" s="57" t="s">
        <v>97</v>
      </c>
      <c r="D101" s="31">
        <v>0</v>
      </c>
      <c r="E101" s="32"/>
      <c r="F101" s="31">
        <v>3</v>
      </c>
      <c r="G101" s="32"/>
      <c r="H101" s="31">
        <v>2</v>
      </c>
      <c r="I101" s="32"/>
      <c r="J101" s="31">
        <v>15</v>
      </c>
      <c r="K101" s="32"/>
      <c r="L101" s="31">
        <v>4</v>
      </c>
      <c r="M101" s="32"/>
      <c r="N101" s="31">
        <v>6</v>
      </c>
      <c r="O101" s="32"/>
      <c r="P101" s="31">
        <f t="shared" si="14"/>
        <v>30</v>
      </c>
      <c r="Q101" s="59"/>
    </row>
    <row r="102" spans="1:18" ht="18.75" customHeight="1" x14ac:dyDescent="0.6">
      <c r="A102" s="34"/>
      <c r="B102" s="59"/>
      <c r="C102" s="57" t="s">
        <v>98</v>
      </c>
      <c r="D102" s="31">
        <v>0</v>
      </c>
      <c r="E102" s="32"/>
      <c r="F102" s="31">
        <v>1</v>
      </c>
      <c r="G102" s="32"/>
      <c r="H102" s="31">
        <v>0</v>
      </c>
      <c r="I102" s="32"/>
      <c r="J102" s="31">
        <v>4</v>
      </c>
      <c r="K102" s="32"/>
      <c r="L102" s="31">
        <v>0</v>
      </c>
      <c r="M102" s="32"/>
      <c r="N102" s="31">
        <v>0</v>
      </c>
      <c r="O102" s="32"/>
      <c r="P102" s="31">
        <f t="shared" si="14"/>
        <v>5</v>
      </c>
      <c r="Q102" s="59"/>
    </row>
    <row r="103" spans="1:18" ht="18.75" customHeight="1" x14ac:dyDescent="0.6">
      <c r="A103" s="34"/>
      <c r="B103" s="59"/>
      <c r="C103" s="57" t="s">
        <v>99</v>
      </c>
      <c r="D103" s="31">
        <v>0</v>
      </c>
      <c r="E103" s="32"/>
      <c r="F103" s="31">
        <v>0</v>
      </c>
      <c r="G103" s="32"/>
      <c r="H103" s="31">
        <v>0</v>
      </c>
      <c r="I103" s="32"/>
      <c r="J103" s="31">
        <v>3</v>
      </c>
      <c r="K103" s="32"/>
      <c r="L103" s="31">
        <v>5</v>
      </c>
      <c r="M103" s="32"/>
      <c r="N103" s="31">
        <v>5</v>
      </c>
      <c r="O103" s="32"/>
      <c r="P103" s="31">
        <f t="shared" si="14"/>
        <v>13</v>
      </c>
      <c r="Q103" s="59"/>
      <c r="R103" s="2" t="s">
        <v>100</v>
      </c>
    </row>
    <row r="104" spans="1:18" x14ac:dyDescent="0.6">
      <c r="A104" s="34"/>
      <c r="B104" s="31"/>
      <c r="C104" s="70" t="s">
        <v>90</v>
      </c>
      <c r="D104" s="31"/>
      <c r="E104" s="32"/>
      <c r="F104" s="31"/>
      <c r="G104" s="32"/>
      <c r="H104" s="31"/>
      <c r="I104" s="32"/>
      <c r="J104" s="31"/>
      <c r="K104" s="32"/>
      <c r="L104" s="31"/>
      <c r="M104" s="32"/>
      <c r="N104" s="31"/>
      <c r="O104" s="32"/>
      <c r="P104" s="31">
        <f t="shared" si="14"/>
        <v>0</v>
      </c>
      <c r="Q104" s="59"/>
    </row>
    <row r="105" spans="1:18" ht="18.75" customHeight="1" x14ac:dyDescent="0.6">
      <c r="A105" s="34"/>
      <c r="B105" s="59"/>
      <c r="C105" s="57" t="s">
        <v>85</v>
      </c>
      <c r="D105" s="31">
        <v>0</v>
      </c>
      <c r="E105" s="32"/>
      <c r="F105" s="31">
        <v>1</v>
      </c>
      <c r="G105" s="32"/>
      <c r="H105" s="31">
        <v>0</v>
      </c>
      <c r="I105" s="32"/>
      <c r="J105" s="31">
        <v>0</v>
      </c>
      <c r="K105" s="32"/>
      <c r="L105" s="31">
        <v>5</v>
      </c>
      <c r="M105" s="32"/>
      <c r="N105" s="31">
        <v>2</v>
      </c>
      <c r="O105" s="32"/>
      <c r="P105" s="31">
        <f t="shared" si="14"/>
        <v>8</v>
      </c>
      <c r="Q105" s="59"/>
    </row>
    <row r="106" spans="1:18" x14ac:dyDescent="0.6">
      <c r="A106" s="34"/>
      <c r="B106" s="57"/>
      <c r="C106" s="57" t="s">
        <v>101</v>
      </c>
      <c r="D106" s="31">
        <v>0</v>
      </c>
      <c r="E106" s="32"/>
      <c r="F106" s="31">
        <v>0</v>
      </c>
      <c r="G106" s="32"/>
      <c r="H106" s="31">
        <v>1</v>
      </c>
      <c r="I106" s="32"/>
      <c r="J106" s="31">
        <v>4</v>
      </c>
      <c r="K106" s="32"/>
      <c r="L106" s="31">
        <v>2</v>
      </c>
      <c r="M106" s="32"/>
      <c r="N106" s="31">
        <v>0</v>
      </c>
      <c r="O106" s="32"/>
      <c r="P106" s="31">
        <f t="shared" si="14"/>
        <v>7</v>
      </c>
      <c r="Q106" s="59"/>
    </row>
    <row r="107" spans="1:18" ht="18.75" customHeight="1" x14ac:dyDescent="0.6">
      <c r="A107" s="34"/>
      <c r="B107" s="57"/>
      <c r="C107" s="57" t="s">
        <v>50</v>
      </c>
      <c r="D107" s="31">
        <v>0</v>
      </c>
      <c r="E107" s="32"/>
      <c r="F107" s="31">
        <v>0</v>
      </c>
      <c r="G107" s="32"/>
      <c r="H107" s="31">
        <v>0</v>
      </c>
      <c r="I107" s="32"/>
      <c r="J107" s="31">
        <v>4</v>
      </c>
      <c r="K107" s="32"/>
      <c r="L107" s="31">
        <v>0</v>
      </c>
      <c r="M107" s="32"/>
      <c r="N107" s="31">
        <v>0</v>
      </c>
      <c r="O107" s="32"/>
      <c r="P107" s="31">
        <f t="shared" si="14"/>
        <v>4</v>
      </c>
      <c r="Q107" s="59"/>
    </row>
    <row r="108" spans="1:18" ht="18.75" customHeight="1" x14ac:dyDescent="0.6">
      <c r="A108" s="34"/>
      <c r="B108" s="57"/>
      <c r="C108" s="57" t="s">
        <v>58</v>
      </c>
      <c r="D108" s="31">
        <v>0</v>
      </c>
      <c r="E108" s="32"/>
      <c r="F108" s="31">
        <v>0</v>
      </c>
      <c r="G108" s="32"/>
      <c r="H108" s="31">
        <v>0</v>
      </c>
      <c r="I108" s="32"/>
      <c r="J108" s="31">
        <v>2</v>
      </c>
      <c r="K108" s="32"/>
      <c r="L108" s="31">
        <v>0</v>
      </c>
      <c r="M108" s="32"/>
      <c r="N108" s="31">
        <v>0</v>
      </c>
      <c r="O108" s="32"/>
      <c r="P108" s="31">
        <f t="shared" si="14"/>
        <v>2</v>
      </c>
      <c r="Q108" s="59"/>
    </row>
    <row r="109" spans="1:18" x14ac:dyDescent="0.6">
      <c r="A109" s="34"/>
      <c r="B109" s="57"/>
      <c r="C109" s="57" t="s">
        <v>102</v>
      </c>
      <c r="D109" s="31">
        <v>0</v>
      </c>
      <c r="E109" s="32"/>
      <c r="F109" s="31">
        <v>0</v>
      </c>
      <c r="G109" s="32"/>
      <c r="H109" s="31">
        <v>0</v>
      </c>
      <c r="I109" s="32"/>
      <c r="J109" s="31">
        <v>2</v>
      </c>
      <c r="K109" s="32"/>
      <c r="L109" s="31">
        <v>0</v>
      </c>
      <c r="M109" s="32"/>
      <c r="N109" s="31">
        <v>2</v>
      </c>
      <c r="O109" s="32"/>
      <c r="P109" s="31">
        <f t="shared" si="14"/>
        <v>4</v>
      </c>
      <c r="Q109" s="59"/>
    </row>
    <row r="110" spans="1:18" ht="18.75" customHeight="1" x14ac:dyDescent="0.6">
      <c r="A110" s="34"/>
      <c r="B110" s="57"/>
      <c r="C110" s="57" t="s">
        <v>49</v>
      </c>
      <c r="D110" s="31">
        <v>0</v>
      </c>
      <c r="E110" s="32"/>
      <c r="F110" s="31">
        <v>0</v>
      </c>
      <c r="G110" s="32"/>
      <c r="H110" s="31">
        <v>0</v>
      </c>
      <c r="I110" s="32"/>
      <c r="J110" s="31">
        <v>1</v>
      </c>
      <c r="K110" s="32"/>
      <c r="L110" s="31">
        <v>0</v>
      </c>
      <c r="M110" s="32"/>
      <c r="N110" s="31">
        <v>1</v>
      </c>
      <c r="O110" s="32"/>
      <c r="P110" s="31">
        <f t="shared" si="14"/>
        <v>2</v>
      </c>
      <c r="Q110" s="59"/>
    </row>
    <row r="111" spans="1:18" ht="18.75" customHeight="1" x14ac:dyDescent="0.6">
      <c r="A111" s="34"/>
      <c r="B111" s="57"/>
      <c r="C111" s="57" t="s">
        <v>51</v>
      </c>
      <c r="D111" s="31">
        <v>0</v>
      </c>
      <c r="E111" s="32"/>
      <c r="F111" s="31">
        <v>0</v>
      </c>
      <c r="G111" s="32"/>
      <c r="H111" s="31">
        <v>0</v>
      </c>
      <c r="I111" s="32"/>
      <c r="J111" s="31">
        <v>2</v>
      </c>
      <c r="K111" s="32"/>
      <c r="L111" s="31">
        <v>0</v>
      </c>
      <c r="M111" s="32"/>
      <c r="N111" s="31">
        <v>2</v>
      </c>
      <c r="O111" s="32"/>
      <c r="P111" s="31">
        <f t="shared" si="14"/>
        <v>4</v>
      </c>
      <c r="Q111" s="59"/>
    </row>
    <row r="112" spans="1:18" ht="18.75" customHeight="1" x14ac:dyDescent="0.6">
      <c r="A112" s="34"/>
      <c r="B112" s="57"/>
      <c r="C112" s="57" t="s">
        <v>103</v>
      </c>
      <c r="D112" s="31">
        <v>0</v>
      </c>
      <c r="E112" s="32"/>
      <c r="F112" s="31">
        <v>0</v>
      </c>
      <c r="G112" s="32"/>
      <c r="H112" s="31">
        <v>0</v>
      </c>
      <c r="I112" s="32"/>
      <c r="J112" s="31">
        <v>2</v>
      </c>
      <c r="K112" s="32"/>
      <c r="L112" s="31">
        <v>0</v>
      </c>
      <c r="M112" s="32"/>
      <c r="N112" s="31">
        <v>0</v>
      </c>
      <c r="O112" s="32"/>
      <c r="P112" s="31">
        <f t="shared" si="14"/>
        <v>2</v>
      </c>
      <c r="Q112" s="59"/>
    </row>
    <row r="113" spans="1:17" x14ac:dyDescent="0.6">
      <c r="A113" s="34"/>
      <c r="B113" s="57"/>
      <c r="C113" s="57" t="s">
        <v>43</v>
      </c>
      <c r="D113" s="31">
        <v>0</v>
      </c>
      <c r="E113" s="32"/>
      <c r="F113" s="31">
        <v>0</v>
      </c>
      <c r="G113" s="32"/>
      <c r="H113" s="31">
        <v>0</v>
      </c>
      <c r="I113" s="32"/>
      <c r="J113" s="31">
        <v>0</v>
      </c>
      <c r="K113" s="32"/>
      <c r="L113" s="31">
        <v>1</v>
      </c>
      <c r="M113" s="32"/>
      <c r="N113" s="31">
        <v>0</v>
      </c>
      <c r="O113" s="32"/>
      <c r="P113" s="31">
        <f t="shared" si="14"/>
        <v>1</v>
      </c>
      <c r="Q113" s="59"/>
    </row>
    <row r="114" spans="1:17" ht="18.75" customHeight="1" x14ac:dyDescent="0.6">
      <c r="A114" s="34"/>
      <c r="B114" s="59"/>
      <c r="C114" s="57" t="s">
        <v>104</v>
      </c>
      <c r="D114" s="72">
        <v>0</v>
      </c>
      <c r="E114" s="32"/>
      <c r="F114" s="72">
        <v>10000</v>
      </c>
      <c r="G114" s="32"/>
      <c r="H114" s="72">
        <v>3000</v>
      </c>
      <c r="I114" s="32"/>
      <c r="J114" s="72">
        <v>668000</v>
      </c>
      <c r="K114" s="32"/>
      <c r="L114" s="72">
        <v>368000</v>
      </c>
      <c r="M114" s="32"/>
      <c r="N114" s="72">
        <v>2003000</v>
      </c>
      <c r="O114" s="32"/>
      <c r="P114" s="72">
        <f t="shared" si="14"/>
        <v>3052000</v>
      </c>
      <c r="Q114" s="59"/>
    </row>
    <row r="115" spans="1:17" ht="18.75" customHeight="1" x14ac:dyDescent="0.6">
      <c r="A115" s="23" t="s">
        <v>105</v>
      </c>
      <c r="B115" s="76" t="s">
        <v>106</v>
      </c>
      <c r="C115" s="76"/>
      <c r="D115" s="40">
        <f t="shared" ref="D115:O115" si="15">SUM(D116:D127)</f>
        <v>13</v>
      </c>
      <c r="E115" s="41">
        <f t="shared" si="15"/>
        <v>100</v>
      </c>
      <c r="F115" s="77">
        <f t="shared" si="15"/>
        <v>23</v>
      </c>
      <c r="G115" s="41">
        <f t="shared" si="15"/>
        <v>100</v>
      </c>
      <c r="H115" s="77">
        <f t="shared" si="15"/>
        <v>13</v>
      </c>
      <c r="I115" s="41">
        <f t="shared" si="15"/>
        <v>100</v>
      </c>
      <c r="J115" s="77">
        <f t="shared" si="15"/>
        <v>122</v>
      </c>
      <c r="K115" s="41">
        <f t="shared" si="15"/>
        <v>100</v>
      </c>
      <c r="L115" s="77">
        <f t="shared" si="15"/>
        <v>60</v>
      </c>
      <c r="M115" s="41">
        <f t="shared" si="15"/>
        <v>100</v>
      </c>
      <c r="N115" s="77">
        <f t="shared" si="15"/>
        <v>31</v>
      </c>
      <c r="O115" s="41">
        <f t="shared" si="15"/>
        <v>99.999999999999986</v>
      </c>
      <c r="P115" s="77">
        <f t="shared" si="14"/>
        <v>262</v>
      </c>
      <c r="Q115" s="78">
        <f>SUM(Q116:Q127)</f>
        <v>100</v>
      </c>
    </row>
    <row r="116" spans="1:17" ht="18.75" customHeight="1" x14ac:dyDescent="0.6">
      <c r="A116" s="23"/>
      <c r="B116" s="30" t="s">
        <v>107</v>
      </c>
      <c r="C116" s="30"/>
      <c r="D116" s="31">
        <v>3</v>
      </c>
      <c r="E116" s="32">
        <f>D116*100/D115</f>
        <v>23.076923076923077</v>
      </c>
      <c r="F116" s="31">
        <v>1</v>
      </c>
      <c r="G116" s="32">
        <f>F116*100/F115</f>
        <v>4.3478260869565215</v>
      </c>
      <c r="H116" s="31">
        <v>1</v>
      </c>
      <c r="I116" s="32">
        <f>H116*100/H115</f>
        <v>7.6923076923076925</v>
      </c>
      <c r="J116" s="31">
        <v>7</v>
      </c>
      <c r="K116" s="32">
        <f>J116*100/J115</f>
        <v>5.7377049180327866</v>
      </c>
      <c r="L116" s="31">
        <v>1</v>
      </c>
      <c r="M116" s="32">
        <f>L116*100/L115</f>
        <v>1.6666666666666667</v>
      </c>
      <c r="N116" s="31">
        <v>1</v>
      </c>
      <c r="O116" s="32">
        <f>N116*100/N115</f>
        <v>3.225806451612903</v>
      </c>
      <c r="P116" s="31">
        <f t="shared" si="14"/>
        <v>14</v>
      </c>
      <c r="Q116" s="33">
        <f>P116*100/P115</f>
        <v>5.343511450381679</v>
      </c>
    </row>
    <row r="117" spans="1:17" ht="18.75" customHeight="1" x14ac:dyDescent="0.6">
      <c r="A117" s="23"/>
      <c r="B117" s="30" t="s">
        <v>108</v>
      </c>
      <c r="C117" s="30"/>
      <c r="D117" s="31">
        <v>5</v>
      </c>
      <c r="E117" s="32">
        <f>D117*100/D115</f>
        <v>38.46153846153846</v>
      </c>
      <c r="F117" s="31">
        <v>2</v>
      </c>
      <c r="G117" s="32">
        <f>F117*100/F115</f>
        <v>8.695652173913043</v>
      </c>
      <c r="H117" s="31">
        <v>4</v>
      </c>
      <c r="I117" s="32">
        <f>H117*100/H115</f>
        <v>30.76923076923077</v>
      </c>
      <c r="J117" s="31">
        <v>38</v>
      </c>
      <c r="K117" s="32">
        <f>J117*100/J115</f>
        <v>31.147540983606557</v>
      </c>
      <c r="L117" s="31">
        <v>10</v>
      </c>
      <c r="M117" s="32">
        <f>L117*100/L115</f>
        <v>16.666666666666668</v>
      </c>
      <c r="N117" s="31">
        <v>12</v>
      </c>
      <c r="O117" s="32">
        <f>N117*100/N115</f>
        <v>38.70967741935484</v>
      </c>
      <c r="P117" s="31">
        <f t="shared" si="14"/>
        <v>71</v>
      </c>
      <c r="Q117" s="33">
        <f>P117*100/P115</f>
        <v>27.099236641221374</v>
      </c>
    </row>
    <row r="118" spans="1:17" ht="18.75" customHeight="1" x14ac:dyDescent="0.6">
      <c r="A118" s="23"/>
      <c r="B118" s="30" t="s">
        <v>109</v>
      </c>
      <c r="C118" s="30"/>
      <c r="D118" s="31">
        <v>0</v>
      </c>
      <c r="E118" s="32">
        <f>D118*100/D115</f>
        <v>0</v>
      </c>
      <c r="F118" s="31">
        <v>0</v>
      </c>
      <c r="G118" s="32">
        <f>F118*100/F115</f>
        <v>0</v>
      </c>
      <c r="H118" s="31">
        <v>0</v>
      </c>
      <c r="I118" s="32">
        <f>H118*100/H115</f>
        <v>0</v>
      </c>
      <c r="J118" s="31">
        <v>0</v>
      </c>
      <c r="K118" s="32">
        <f>J118*100/J115</f>
        <v>0</v>
      </c>
      <c r="L118" s="31">
        <v>0</v>
      </c>
      <c r="M118" s="32">
        <f>L118*100/L115</f>
        <v>0</v>
      </c>
      <c r="N118" s="31">
        <v>9</v>
      </c>
      <c r="O118" s="32">
        <f>N118*100/N115</f>
        <v>29.032258064516128</v>
      </c>
      <c r="P118" s="31">
        <f t="shared" si="14"/>
        <v>9</v>
      </c>
      <c r="Q118" s="33">
        <f>P118*100/P115</f>
        <v>3.4351145038167941</v>
      </c>
    </row>
    <row r="119" spans="1:17" ht="18.75" customHeight="1" x14ac:dyDescent="0.6">
      <c r="A119" s="23"/>
      <c r="B119" s="30" t="s">
        <v>110</v>
      </c>
      <c r="C119" s="30"/>
      <c r="D119" s="31">
        <v>3</v>
      </c>
      <c r="E119" s="32">
        <f>D119*100/D115</f>
        <v>23.076923076923077</v>
      </c>
      <c r="F119" s="31">
        <v>10</v>
      </c>
      <c r="G119" s="32">
        <f>F119*100/F115</f>
        <v>43.478260869565219</v>
      </c>
      <c r="H119" s="31">
        <v>1</v>
      </c>
      <c r="I119" s="32">
        <f>H119*100/H115</f>
        <v>7.6923076923076925</v>
      </c>
      <c r="J119" s="31">
        <v>0</v>
      </c>
      <c r="K119" s="32">
        <f>J119*100/J115</f>
        <v>0</v>
      </c>
      <c r="L119" s="31">
        <v>0</v>
      </c>
      <c r="M119" s="32">
        <f>L119*100/L115</f>
        <v>0</v>
      </c>
      <c r="N119" s="31">
        <v>0</v>
      </c>
      <c r="O119" s="32">
        <f>N119*100/N115</f>
        <v>0</v>
      </c>
      <c r="P119" s="31">
        <f t="shared" si="14"/>
        <v>14</v>
      </c>
      <c r="Q119" s="33">
        <f>P119*100/P115</f>
        <v>5.343511450381679</v>
      </c>
    </row>
    <row r="120" spans="1:17" ht="18.75" customHeight="1" x14ac:dyDescent="0.6">
      <c r="A120" s="23"/>
      <c r="B120" s="30" t="s">
        <v>111</v>
      </c>
      <c r="C120" s="30"/>
      <c r="D120" s="31">
        <v>2</v>
      </c>
      <c r="E120" s="32">
        <f>D120*100/D115</f>
        <v>15.384615384615385</v>
      </c>
      <c r="F120" s="31">
        <v>5</v>
      </c>
      <c r="G120" s="32">
        <f>F120*100/F115</f>
        <v>21.739130434782609</v>
      </c>
      <c r="H120" s="31">
        <v>0</v>
      </c>
      <c r="I120" s="32">
        <f>H120*100/H115</f>
        <v>0</v>
      </c>
      <c r="J120" s="31">
        <v>6</v>
      </c>
      <c r="K120" s="32">
        <f>J120*100/J115</f>
        <v>4.918032786885246</v>
      </c>
      <c r="L120" s="31">
        <v>7</v>
      </c>
      <c r="M120" s="32">
        <f>L120*100/L115</f>
        <v>11.666666666666666</v>
      </c>
      <c r="N120" s="31">
        <v>1</v>
      </c>
      <c r="O120" s="32">
        <f>N120*100/N115</f>
        <v>3.225806451612903</v>
      </c>
      <c r="P120" s="31">
        <f t="shared" si="14"/>
        <v>21</v>
      </c>
      <c r="Q120" s="33">
        <f>P120*100/P115</f>
        <v>8.0152671755725198</v>
      </c>
    </row>
    <row r="121" spans="1:17" ht="18.75" customHeight="1" x14ac:dyDescent="0.6">
      <c r="A121" s="23"/>
      <c r="B121" s="30" t="s">
        <v>112</v>
      </c>
      <c r="C121" s="30"/>
      <c r="D121" s="31">
        <v>0</v>
      </c>
      <c r="E121" s="32">
        <f>D121*100/D115</f>
        <v>0</v>
      </c>
      <c r="F121" s="31">
        <v>1</v>
      </c>
      <c r="G121" s="32">
        <f>F121*100/F115</f>
        <v>4.3478260869565215</v>
      </c>
      <c r="H121" s="31">
        <v>2</v>
      </c>
      <c r="I121" s="32">
        <f>H121*100/H115</f>
        <v>15.384615384615385</v>
      </c>
      <c r="J121" s="31">
        <v>3</v>
      </c>
      <c r="K121" s="32">
        <f>J121*100/J115</f>
        <v>2.459016393442623</v>
      </c>
      <c r="L121" s="31">
        <v>1</v>
      </c>
      <c r="M121" s="32">
        <f>L121*100/L115</f>
        <v>1.6666666666666667</v>
      </c>
      <c r="N121" s="31">
        <v>1</v>
      </c>
      <c r="O121" s="32">
        <f>N121*100/N115</f>
        <v>3.225806451612903</v>
      </c>
      <c r="P121" s="31">
        <f t="shared" si="14"/>
        <v>8</v>
      </c>
      <c r="Q121" s="33">
        <f>P121*100/P115</f>
        <v>3.053435114503817</v>
      </c>
    </row>
    <row r="122" spans="1:17" ht="18.75" customHeight="1" x14ac:dyDescent="0.6">
      <c r="A122" s="23"/>
      <c r="B122" s="30" t="s">
        <v>113</v>
      </c>
      <c r="C122" s="30"/>
      <c r="D122" s="31">
        <v>0</v>
      </c>
      <c r="E122" s="32">
        <f>D122*100/D115</f>
        <v>0</v>
      </c>
      <c r="F122" s="31">
        <v>0</v>
      </c>
      <c r="G122" s="32">
        <f>F122*100/F115</f>
        <v>0</v>
      </c>
      <c r="H122" s="31">
        <v>1</v>
      </c>
      <c r="I122" s="32">
        <f>H122*100/H115</f>
        <v>7.6923076923076925</v>
      </c>
      <c r="J122" s="31">
        <v>7</v>
      </c>
      <c r="K122" s="32">
        <f>J122*100/J115</f>
        <v>5.7377049180327866</v>
      </c>
      <c r="L122" s="31">
        <v>0</v>
      </c>
      <c r="M122" s="32">
        <f>L122*100/L115</f>
        <v>0</v>
      </c>
      <c r="N122" s="31">
        <v>4</v>
      </c>
      <c r="O122" s="32">
        <f>N122*100/N115</f>
        <v>12.903225806451612</v>
      </c>
      <c r="P122" s="31">
        <f t="shared" si="14"/>
        <v>12</v>
      </c>
      <c r="Q122" s="33">
        <f>P122*100/P115</f>
        <v>4.5801526717557248</v>
      </c>
    </row>
    <row r="123" spans="1:17" ht="18.75" customHeight="1" x14ac:dyDescent="0.6">
      <c r="A123" s="23"/>
      <c r="B123" s="30" t="s">
        <v>114</v>
      </c>
      <c r="C123" s="30"/>
      <c r="D123" s="31">
        <v>0</v>
      </c>
      <c r="E123" s="32">
        <f>D123*100/D115</f>
        <v>0</v>
      </c>
      <c r="F123" s="31">
        <v>0</v>
      </c>
      <c r="G123" s="32">
        <f>F123*100/F115</f>
        <v>0</v>
      </c>
      <c r="H123" s="31">
        <v>0</v>
      </c>
      <c r="I123" s="32">
        <f>H123*100/H115</f>
        <v>0</v>
      </c>
      <c r="J123" s="31">
        <v>29</v>
      </c>
      <c r="K123" s="32">
        <f>J123*100/J115</f>
        <v>23.770491803278688</v>
      </c>
      <c r="L123" s="31">
        <v>7</v>
      </c>
      <c r="M123" s="32">
        <f>L123*100/L115</f>
        <v>11.666666666666666</v>
      </c>
      <c r="N123" s="31">
        <v>0</v>
      </c>
      <c r="O123" s="32">
        <f>N123*100/N115</f>
        <v>0</v>
      </c>
      <c r="P123" s="31">
        <f t="shared" si="14"/>
        <v>36</v>
      </c>
      <c r="Q123" s="33">
        <f>P123*100/P115</f>
        <v>13.740458015267176</v>
      </c>
    </row>
    <row r="124" spans="1:17" ht="18.75" customHeight="1" x14ac:dyDescent="0.6">
      <c r="A124" s="23"/>
      <c r="B124" s="30" t="s">
        <v>115</v>
      </c>
      <c r="C124" s="30"/>
      <c r="D124" s="31">
        <v>0</v>
      </c>
      <c r="E124" s="32">
        <f>D124*100/D115</f>
        <v>0</v>
      </c>
      <c r="F124" s="31">
        <v>0</v>
      </c>
      <c r="G124" s="32">
        <f>F124*100/F115</f>
        <v>0</v>
      </c>
      <c r="H124" s="31">
        <v>0</v>
      </c>
      <c r="I124" s="32">
        <f>H124*100/H115</f>
        <v>0</v>
      </c>
      <c r="J124" s="31">
        <v>0</v>
      </c>
      <c r="K124" s="32">
        <f>J124*100/J115</f>
        <v>0</v>
      </c>
      <c r="L124" s="31">
        <v>3</v>
      </c>
      <c r="M124" s="32">
        <f>L124*100/L115</f>
        <v>5</v>
      </c>
      <c r="N124" s="31">
        <v>3</v>
      </c>
      <c r="O124" s="32">
        <f>N124*100/N115</f>
        <v>9.67741935483871</v>
      </c>
      <c r="P124" s="31">
        <f t="shared" si="14"/>
        <v>6</v>
      </c>
      <c r="Q124" s="33">
        <f>P124*100/P115</f>
        <v>2.2900763358778624</v>
      </c>
    </row>
    <row r="125" spans="1:17" ht="18.75" customHeight="1" x14ac:dyDescent="0.6">
      <c r="A125" s="23"/>
      <c r="B125" s="30" t="s">
        <v>116</v>
      </c>
      <c r="C125" s="30"/>
      <c r="D125" s="31">
        <v>0</v>
      </c>
      <c r="E125" s="32">
        <f>D125*100/D115</f>
        <v>0</v>
      </c>
      <c r="F125" s="31">
        <v>0</v>
      </c>
      <c r="G125" s="32">
        <f>F125*100/F115</f>
        <v>0</v>
      </c>
      <c r="H125" s="31">
        <v>0</v>
      </c>
      <c r="I125" s="32">
        <f>H125*100/H115</f>
        <v>0</v>
      </c>
      <c r="J125" s="31">
        <v>0</v>
      </c>
      <c r="K125" s="32">
        <f>J125*100/J115</f>
        <v>0</v>
      </c>
      <c r="L125" s="31">
        <v>4</v>
      </c>
      <c r="M125" s="32">
        <f>L125*100/L115</f>
        <v>6.666666666666667</v>
      </c>
      <c r="N125" s="31">
        <v>0</v>
      </c>
      <c r="O125" s="32">
        <f>N125*100/N115</f>
        <v>0</v>
      </c>
      <c r="P125" s="31">
        <f t="shared" si="14"/>
        <v>4</v>
      </c>
      <c r="Q125" s="33">
        <f>P125*100/P115</f>
        <v>1.5267175572519085</v>
      </c>
    </row>
    <row r="126" spans="1:17" ht="18.75" customHeight="1" x14ac:dyDescent="0.6">
      <c r="A126" s="23"/>
      <c r="B126" s="30" t="s">
        <v>117</v>
      </c>
      <c r="C126" s="30"/>
      <c r="D126" s="31">
        <v>0</v>
      </c>
      <c r="E126" s="32">
        <f>D126*100/D115</f>
        <v>0</v>
      </c>
      <c r="F126" s="31">
        <v>0</v>
      </c>
      <c r="G126" s="32">
        <f>F126*100/F115</f>
        <v>0</v>
      </c>
      <c r="H126" s="31">
        <v>0</v>
      </c>
      <c r="I126" s="32">
        <f>H126*100/H115</f>
        <v>0</v>
      </c>
      <c r="J126" s="31">
        <v>0</v>
      </c>
      <c r="K126" s="32">
        <f>J126*100/J115</f>
        <v>0</v>
      </c>
      <c r="L126" s="31">
        <v>8</v>
      </c>
      <c r="M126" s="32">
        <f>L126*100/L115</f>
        <v>13.333333333333334</v>
      </c>
      <c r="N126" s="31">
        <v>0</v>
      </c>
      <c r="O126" s="32">
        <f>N126*100/N115</f>
        <v>0</v>
      </c>
      <c r="P126" s="31">
        <f t="shared" si="14"/>
        <v>8</v>
      </c>
      <c r="Q126" s="33">
        <f>P126*100/P115</f>
        <v>3.053435114503817</v>
      </c>
    </row>
    <row r="127" spans="1:17" ht="18.75" customHeight="1" x14ac:dyDescent="0.6">
      <c r="A127" s="23"/>
      <c r="B127" s="30" t="s">
        <v>118</v>
      </c>
      <c r="C127" s="30"/>
      <c r="D127" s="31">
        <v>0</v>
      </c>
      <c r="E127" s="32">
        <f>D127*100/D115</f>
        <v>0</v>
      </c>
      <c r="F127" s="31">
        <v>4</v>
      </c>
      <c r="G127" s="32">
        <f>F127*100/F115</f>
        <v>17.391304347826086</v>
      </c>
      <c r="H127" s="31">
        <v>4</v>
      </c>
      <c r="I127" s="32">
        <f>H127*100/H115</f>
        <v>30.76923076923077</v>
      </c>
      <c r="J127" s="31">
        <v>32</v>
      </c>
      <c r="K127" s="32">
        <f>J127*100/J115</f>
        <v>26.229508196721312</v>
      </c>
      <c r="L127" s="31">
        <v>19</v>
      </c>
      <c r="M127" s="32">
        <f>L127*100/L115</f>
        <v>31.666666666666668</v>
      </c>
      <c r="N127" s="31">
        <v>0</v>
      </c>
      <c r="O127" s="32">
        <f>N127*100/N115</f>
        <v>0</v>
      </c>
      <c r="P127" s="31">
        <f t="shared" si="14"/>
        <v>59</v>
      </c>
      <c r="Q127" s="33">
        <f>P127*100/P115</f>
        <v>22.519083969465647</v>
      </c>
    </row>
    <row r="128" spans="1:17" s="53" customFormat="1" x14ac:dyDescent="0.6">
      <c r="A128" s="23"/>
      <c r="B128" s="24" t="s">
        <v>119</v>
      </c>
      <c r="C128" s="24"/>
      <c r="D128" s="78">
        <f t="shared" ref="D128:O128" si="16">SUM(D129:D140)</f>
        <v>13</v>
      </c>
      <c r="E128" s="78">
        <f t="shared" si="16"/>
        <v>100</v>
      </c>
      <c r="F128" s="40">
        <f t="shared" si="16"/>
        <v>20</v>
      </c>
      <c r="G128" s="41">
        <f t="shared" si="16"/>
        <v>100</v>
      </c>
      <c r="H128" s="40">
        <f t="shared" si="16"/>
        <v>11</v>
      </c>
      <c r="I128" s="41">
        <f t="shared" si="16"/>
        <v>100</v>
      </c>
      <c r="J128" s="40">
        <f t="shared" si="16"/>
        <v>107</v>
      </c>
      <c r="K128" s="41">
        <f t="shared" si="16"/>
        <v>100</v>
      </c>
      <c r="L128" s="40">
        <f t="shared" si="16"/>
        <v>36</v>
      </c>
      <c r="M128" s="41">
        <f t="shared" si="16"/>
        <v>100</v>
      </c>
      <c r="N128" s="40">
        <f t="shared" si="16"/>
        <v>30</v>
      </c>
      <c r="O128" s="41">
        <f t="shared" si="16"/>
        <v>100.00000000000001</v>
      </c>
      <c r="P128" s="40">
        <f t="shared" si="14"/>
        <v>217</v>
      </c>
      <c r="Q128" s="78">
        <f>SUM(Q129:Q140)</f>
        <v>100.00000000000001</v>
      </c>
    </row>
    <row r="129" spans="1:17" ht="18.75" customHeight="1" x14ac:dyDescent="0.6">
      <c r="A129" s="23"/>
      <c r="B129" s="30" t="s">
        <v>120</v>
      </c>
      <c r="C129" s="30"/>
      <c r="D129" s="31">
        <v>2</v>
      </c>
      <c r="E129" s="32">
        <f>D129*100/D128</f>
        <v>15.384615384615385</v>
      </c>
      <c r="F129" s="31">
        <v>1</v>
      </c>
      <c r="G129" s="32">
        <f>F129*100/F128</f>
        <v>5</v>
      </c>
      <c r="H129" s="31">
        <v>1</v>
      </c>
      <c r="I129" s="32">
        <f>H129*100/H128</f>
        <v>9.0909090909090917</v>
      </c>
      <c r="J129" s="31">
        <v>5</v>
      </c>
      <c r="K129" s="32">
        <f>J129*100/J128</f>
        <v>4.6728971962616823</v>
      </c>
      <c r="L129" s="31">
        <v>8</v>
      </c>
      <c r="M129" s="32">
        <f>L129*100/L128</f>
        <v>22.222222222222221</v>
      </c>
      <c r="N129" s="31">
        <v>3</v>
      </c>
      <c r="O129" s="32">
        <f>N129*100/N128</f>
        <v>10</v>
      </c>
      <c r="P129" s="31">
        <f t="shared" si="14"/>
        <v>20</v>
      </c>
      <c r="Q129" s="33">
        <f>P129*100/P128</f>
        <v>9.2165898617511512</v>
      </c>
    </row>
    <row r="130" spans="1:17" ht="18.75" customHeight="1" x14ac:dyDescent="0.6">
      <c r="A130" s="23"/>
      <c r="B130" s="30" t="s">
        <v>121</v>
      </c>
      <c r="C130" s="30"/>
      <c r="D130" s="31">
        <v>0</v>
      </c>
      <c r="E130" s="32">
        <f>D130*100/D128</f>
        <v>0</v>
      </c>
      <c r="F130" s="31">
        <v>0</v>
      </c>
      <c r="G130" s="32">
        <f>F130*100/F128</f>
        <v>0</v>
      </c>
      <c r="H130" s="31">
        <v>0</v>
      </c>
      <c r="I130" s="32">
        <f>H130*100/H128</f>
        <v>0</v>
      </c>
      <c r="J130" s="31">
        <v>49</v>
      </c>
      <c r="K130" s="32">
        <f>J130*100/J128</f>
        <v>45.794392523364486</v>
      </c>
      <c r="L130" s="31">
        <v>7</v>
      </c>
      <c r="M130" s="32">
        <f>L130*100/L128</f>
        <v>19.444444444444443</v>
      </c>
      <c r="N130" s="31">
        <v>9</v>
      </c>
      <c r="O130" s="32">
        <f>N130*100/N128</f>
        <v>30</v>
      </c>
      <c r="P130" s="31">
        <f t="shared" si="14"/>
        <v>65</v>
      </c>
      <c r="Q130" s="33">
        <f>P130*100/P128</f>
        <v>29.953917050691246</v>
      </c>
    </row>
    <row r="131" spans="1:17" ht="18.75" customHeight="1" x14ac:dyDescent="0.6">
      <c r="A131" s="23"/>
      <c r="B131" s="30" t="s">
        <v>122</v>
      </c>
      <c r="C131" s="30"/>
      <c r="D131" s="31">
        <v>8</v>
      </c>
      <c r="E131" s="32">
        <f>D131*100/D128</f>
        <v>61.53846153846154</v>
      </c>
      <c r="F131" s="31">
        <v>3</v>
      </c>
      <c r="G131" s="32">
        <f>F131*100/F128</f>
        <v>15</v>
      </c>
      <c r="H131" s="31">
        <v>0</v>
      </c>
      <c r="I131" s="32">
        <f>H131*100/H128</f>
        <v>0</v>
      </c>
      <c r="J131" s="31">
        <v>0</v>
      </c>
      <c r="K131" s="32">
        <f>J131*100/J128</f>
        <v>0</v>
      </c>
      <c r="L131" s="31">
        <v>11</v>
      </c>
      <c r="M131" s="32">
        <f>L131*100/L128</f>
        <v>30.555555555555557</v>
      </c>
      <c r="N131" s="31">
        <v>0</v>
      </c>
      <c r="O131" s="32">
        <f>N131*100/N128</f>
        <v>0</v>
      </c>
      <c r="P131" s="31">
        <f t="shared" si="14"/>
        <v>22</v>
      </c>
      <c r="Q131" s="33">
        <f>P131*100/P128</f>
        <v>10.138248847926267</v>
      </c>
    </row>
    <row r="132" spans="1:17" ht="18.75" customHeight="1" x14ac:dyDescent="0.6">
      <c r="A132" s="23"/>
      <c r="B132" s="30" t="s">
        <v>123</v>
      </c>
      <c r="C132" s="30"/>
      <c r="D132" s="31">
        <v>3</v>
      </c>
      <c r="E132" s="32">
        <f>D132*100/D128</f>
        <v>23.076923076923077</v>
      </c>
      <c r="F132" s="31">
        <v>10</v>
      </c>
      <c r="G132" s="32">
        <f>F132*100/F128</f>
        <v>50</v>
      </c>
      <c r="H132" s="31">
        <v>0</v>
      </c>
      <c r="I132" s="32">
        <f>H132*100/H128</f>
        <v>0</v>
      </c>
      <c r="J132" s="31">
        <v>0</v>
      </c>
      <c r="K132" s="32">
        <f>J132*100/J128</f>
        <v>0</v>
      </c>
      <c r="L132" s="31">
        <v>0</v>
      </c>
      <c r="M132" s="32">
        <f>L132*100/L128</f>
        <v>0</v>
      </c>
      <c r="N132" s="31">
        <v>0</v>
      </c>
      <c r="O132" s="32">
        <f>N132*100/N128</f>
        <v>0</v>
      </c>
      <c r="P132" s="31">
        <f t="shared" si="14"/>
        <v>13</v>
      </c>
      <c r="Q132" s="33">
        <f>P132*100/P128</f>
        <v>5.9907834101382491</v>
      </c>
    </row>
    <row r="133" spans="1:17" ht="18.75" customHeight="1" x14ac:dyDescent="0.6">
      <c r="A133" s="23"/>
      <c r="B133" s="30" t="s">
        <v>124</v>
      </c>
      <c r="C133" s="30"/>
      <c r="D133" s="31">
        <v>0</v>
      </c>
      <c r="E133" s="32">
        <f>D133*100/D128</f>
        <v>0</v>
      </c>
      <c r="F133" s="31">
        <v>0</v>
      </c>
      <c r="G133" s="32">
        <f>F133*100/F128</f>
        <v>0</v>
      </c>
      <c r="H133" s="31">
        <v>1</v>
      </c>
      <c r="I133" s="32">
        <f>H133*100/H128</f>
        <v>9.0909090909090917</v>
      </c>
      <c r="J133" s="31">
        <v>0</v>
      </c>
      <c r="K133" s="32">
        <f>J133*100/J128</f>
        <v>0</v>
      </c>
      <c r="L133" s="31">
        <v>0</v>
      </c>
      <c r="M133" s="32">
        <f>L133*100/L128</f>
        <v>0</v>
      </c>
      <c r="N133" s="31">
        <v>0</v>
      </c>
      <c r="O133" s="32">
        <f>N133*100/N128</f>
        <v>0</v>
      </c>
      <c r="P133" s="31">
        <f t="shared" si="14"/>
        <v>1</v>
      </c>
      <c r="Q133" s="33">
        <f>P133*100/P128</f>
        <v>0.46082949308755761</v>
      </c>
    </row>
    <row r="134" spans="1:17" ht="18.75" customHeight="1" x14ac:dyDescent="0.6">
      <c r="A134" s="23"/>
      <c r="B134" s="30" t="s">
        <v>125</v>
      </c>
      <c r="C134" s="30"/>
      <c r="D134" s="31">
        <v>0</v>
      </c>
      <c r="E134" s="32">
        <f>D134*100/D128</f>
        <v>0</v>
      </c>
      <c r="F134" s="31">
        <v>0</v>
      </c>
      <c r="G134" s="32">
        <f>F134*100/F128</f>
        <v>0</v>
      </c>
      <c r="H134" s="31">
        <v>1</v>
      </c>
      <c r="I134" s="32">
        <f>H134*100/H128</f>
        <v>9.0909090909090917</v>
      </c>
      <c r="J134" s="31">
        <v>0</v>
      </c>
      <c r="K134" s="32">
        <f>J134*100/J128</f>
        <v>0</v>
      </c>
      <c r="L134" s="31">
        <v>0</v>
      </c>
      <c r="M134" s="32">
        <f>L134*100/L128</f>
        <v>0</v>
      </c>
      <c r="N134" s="31">
        <v>0</v>
      </c>
      <c r="O134" s="32">
        <f>N134*100/N128</f>
        <v>0</v>
      </c>
      <c r="P134" s="31">
        <f t="shared" si="14"/>
        <v>1</v>
      </c>
      <c r="Q134" s="33">
        <f>P134*100/P128</f>
        <v>0.46082949308755761</v>
      </c>
    </row>
    <row r="135" spans="1:17" ht="18.75" customHeight="1" x14ac:dyDescent="0.6">
      <c r="A135" s="23"/>
      <c r="B135" s="30" t="s">
        <v>126</v>
      </c>
      <c r="C135" s="30"/>
      <c r="D135" s="31">
        <v>0</v>
      </c>
      <c r="E135" s="32">
        <f>D135*100/D128</f>
        <v>0</v>
      </c>
      <c r="F135" s="31">
        <v>0</v>
      </c>
      <c r="G135" s="32">
        <f>F135*100/F128</f>
        <v>0</v>
      </c>
      <c r="H135" s="31">
        <v>0</v>
      </c>
      <c r="I135" s="32">
        <f>H135*100/H128</f>
        <v>0</v>
      </c>
      <c r="J135" s="31">
        <v>16</v>
      </c>
      <c r="K135" s="32">
        <f>J135*100/J128</f>
        <v>14.953271028037383</v>
      </c>
      <c r="L135" s="31">
        <v>0</v>
      </c>
      <c r="M135" s="32">
        <f>L135*100/L128</f>
        <v>0</v>
      </c>
      <c r="N135" s="31">
        <v>0</v>
      </c>
      <c r="O135" s="32">
        <f>N135*100/N128</f>
        <v>0</v>
      </c>
      <c r="P135" s="31">
        <f t="shared" si="14"/>
        <v>16</v>
      </c>
      <c r="Q135" s="33">
        <f>P135*100/P128</f>
        <v>7.3732718894009217</v>
      </c>
    </row>
    <row r="136" spans="1:17" ht="18.75" customHeight="1" x14ac:dyDescent="0.6">
      <c r="A136" s="23"/>
      <c r="B136" s="30" t="s">
        <v>127</v>
      </c>
      <c r="C136" s="30"/>
      <c r="D136" s="31">
        <v>0</v>
      </c>
      <c r="E136" s="32">
        <f>D136*100/D128</f>
        <v>0</v>
      </c>
      <c r="F136" s="31">
        <v>0</v>
      </c>
      <c r="G136" s="32">
        <f>F136*100/F128</f>
        <v>0</v>
      </c>
      <c r="H136" s="31">
        <v>0</v>
      </c>
      <c r="I136" s="32">
        <f>H136*100/H128</f>
        <v>0</v>
      </c>
      <c r="J136" s="31">
        <v>3</v>
      </c>
      <c r="K136" s="32">
        <f>J136*100/J128</f>
        <v>2.8037383177570092</v>
      </c>
      <c r="L136" s="31">
        <v>0</v>
      </c>
      <c r="M136" s="32">
        <f>L136*100/L128</f>
        <v>0</v>
      </c>
      <c r="N136" s="31">
        <v>0</v>
      </c>
      <c r="O136" s="32">
        <f>N136*100/N128</f>
        <v>0</v>
      </c>
      <c r="P136" s="31">
        <f t="shared" si="14"/>
        <v>3</v>
      </c>
      <c r="Q136" s="33">
        <f>P136*100/P128</f>
        <v>1.3824884792626728</v>
      </c>
    </row>
    <row r="137" spans="1:17" ht="18.75" customHeight="1" x14ac:dyDescent="0.6">
      <c r="A137" s="23"/>
      <c r="B137" s="30" t="s">
        <v>128</v>
      </c>
      <c r="C137" s="30"/>
      <c r="D137" s="31">
        <v>0</v>
      </c>
      <c r="E137" s="32">
        <f>D137*100/D128</f>
        <v>0</v>
      </c>
      <c r="F137" s="31">
        <v>0</v>
      </c>
      <c r="G137" s="32">
        <f>F137*100/F128</f>
        <v>0</v>
      </c>
      <c r="H137" s="31">
        <v>0</v>
      </c>
      <c r="I137" s="32">
        <f>H137*100/H128</f>
        <v>0</v>
      </c>
      <c r="J137" s="31">
        <v>0</v>
      </c>
      <c r="K137" s="32">
        <f>J137*100/J128</f>
        <v>0</v>
      </c>
      <c r="L137" s="31">
        <v>0</v>
      </c>
      <c r="M137" s="32">
        <f>L137*100/L128</f>
        <v>0</v>
      </c>
      <c r="N137" s="31">
        <v>1</v>
      </c>
      <c r="O137" s="32">
        <f>N137*100/N128</f>
        <v>3.3333333333333335</v>
      </c>
      <c r="P137" s="31">
        <f t="shared" si="14"/>
        <v>1</v>
      </c>
      <c r="Q137" s="33">
        <f>P137*100/P128</f>
        <v>0.46082949308755761</v>
      </c>
    </row>
    <row r="138" spans="1:17" ht="18.75" customHeight="1" x14ac:dyDescent="0.6">
      <c r="A138" s="23"/>
      <c r="B138" s="30" t="s">
        <v>129</v>
      </c>
      <c r="C138" s="30"/>
      <c r="D138" s="31">
        <v>0</v>
      </c>
      <c r="E138" s="32">
        <f>D138*100/D128</f>
        <v>0</v>
      </c>
      <c r="F138" s="31">
        <v>0</v>
      </c>
      <c r="G138" s="32">
        <f>F138*100/F128</f>
        <v>0</v>
      </c>
      <c r="H138" s="31">
        <v>0</v>
      </c>
      <c r="I138" s="32">
        <f>H138*100/H128</f>
        <v>0</v>
      </c>
      <c r="J138" s="31">
        <v>0</v>
      </c>
      <c r="K138" s="32">
        <f>J138*100/J128</f>
        <v>0</v>
      </c>
      <c r="L138" s="31">
        <v>0</v>
      </c>
      <c r="M138" s="32">
        <f>L138*100/L128</f>
        <v>0</v>
      </c>
      <c r="N138" s="31">
        <v>3</v>
      </c>
      <c r="O138" s="32">
        <f>N138*100/N128</f>
        <v>10</v>
      </c>
      <c r="P138" s="31">
        <f t="shared" si="14"/>
        <v>3</v>
      </c>
      <c r="Q138" s="33">
        <f>P138*100/P128</f>
        <v>1.3824884792626728</v>
      </c>
    </row>
    <row r="139" spans="1:17" ht="18.75" customHeight="1" x14ac:dyDescent="0.6">
      <c r="A139" s="23"/>
      <c r="B139" s="30" t="s">
        <v>130</v>
      </c>
      <c r="C139" s="30"/>
      <c r="D139" s="31">
        <v>0</v>
      </c>
      <c r="E139" s="32">
        <f>D139*100/D128</f>
        <v>0</v>
      </c>
      <c r="F139" s="31">
        <v>0</v>
      </c>
      <c r="G139" s="32">
        <f>F139*100/F128</f>
        <v>0</v>
      </c>
      <c r="H139" s="31">
        <v>0</v>
      </c>
      <c r="I139" s="32">
        <f>H139*100/H128</f>
        <v>0</v>
      </c>
      <c r="J139" s="31">
        <v>0</v>
      </c>
      <c r="K139" s="32">
        <f>J139*100/J128</f>
        <v>0</v>
      </c>
      <c r="L139" s="31">
        <v>0</v>
      </c>
      <c r="M139" s="32">
        <f>L139*100/L128</f>
        <v>0</v>
      </c>
      <c r="N139" s="31">
        <v>12</v>
      </c>
      <c r="O139" s="32">
        <f>N139*100/N128</f>
        <v>40</v>
      </c>
      <c r="P139" s="31">
        <f t="shared" si="14"/>
        <v>12</v>
      </c>
      <c r="Q139" s="33">
        <f>P139*100/P128</f>
        <v>5.5299539170506913</v>
      </c>
    </row>
    <row r="140" spans="1:17" ht="18.75" customHeight="1" x14ac:dyDescent="0.6">
      <c r="A140" s="23"/>
      <c r="B140" s="30" t="s">
        <v>131</v>
      </c>
      <c r="C140" s="30"/>
      <c r="D140" s="31">
        <v>0</v>
      </c>
      <c r="E140" s="32">
        <f>D140*100/D128</f>
        <v>0</v>
      </c>
      <c r="F140" s="31">
        <v>6</v>
      </c>
      <c r="G140" s="32">
        <f>F140*100/F128</f>
        <v>30</v>
      </c>
      <c r="H140" s="31">
        <v>8</v>
      </c>
      <c r="I140" s="32">
        <f>H140*100/H128</f>
        <v>72.727272727272734</v>
      </c>
      <c r="J140" s="31">
        <v>34</v>
      </c>
      <c r="K140" s="32">
        <f>J140*100/J128</f>
        <v>31.77570093457944</v>
      </c>
      <c r="L140" s="31">
        <v>10</v>
      </c>
      <c r="M140" s="32">
        <f>L140*100/L128</f>
        <v>27.777777777777779</v>
      </c>
      <c r="N140" s="31">
        <v>2</v>
      </c>
      <c r="O140" s="32">
        <f>N140*100/N128</f>
        <v>6.666666666666667</v>
      </c>
      <c r="P140" s="31">
        <f t="shared" si="14"/>
        <v>60</v>
      </c>
      <c r="Q140" s="33">
        <f>P140*100/P128</f>
        <v>27.649769585253456</v>
      </c>
    </row>
    <row r="141" spans="1:17" ht="24.6" x14ac:dyDescent="0.6">
      <c r="A141" s="79" t="s">
        <v>132</v>
      </c>
      <c r="B141" s="79"/>
      <c r="C141" s="79"/>
      <c r="D141" s="80" t="s">
        <v>3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2"/>
      <c r="P141" s="83" t="s">
        <v>4</v>
      </c>
      <c r="Q141" s="84"/>
    </row>
    <row r="142" spans="1:17" ht="24.6" x14ac:dyDescent="0.6">
      <c r="A142" s="79"/>
      <c r="B142" s="79"/>
      <c r="C142" s="79"/>
      <c r="D142" s="85">
        <v>1</v>
      </c>
      <c r="E142" s="86"/>
      <c r="F142" s="87">
        <v>2</v>
      </c>
      <c r="G142" s="88"/>
      <c r="H142" s="85">
        <v>3</v>
      </c>
      <c r="I142" s="86"/>
      <c r="J142" s="87">
        <v>4</v>
      </c>
      <c r="K142" s="88"/>
      <c r="L142" s="85">
        <v>5</v>
      </c>
      <c r="M142" s="86"/>
      <c r="N142" s="87">
        <v>6</v>
      </c>
      <c r="O142" s="88"/>
      <c r="P142" s="89" t="s">
        <v>5</v>
      </c>
      <c r="Q142" s="90" t="s">
        <v>6</v>
      </c>
    </row>
    <row r="143" spans="1:17" ht="24.6" x14ac:dyDescent="0.6">
      <c r="A143" s="79"/>
      <c r="B143" s="79"/>
      <c r="C143" s="79"/>
      <c r="D143" s="91" t="s">
        <v>5</v>
      </c>
      <c r="E143" s="92" t="s">
        <v>6</v>
      </c>
      <c r="F143" s="93" t="s">
        <v>5</v>
      </c>
      <c r="G143" s="94" t="s">
        <v>6</v>
      </c>
      <c r="H143" s="91" t="s">
        <v>5</v>
      </c>
      <c r="I143" s="92" t="s">
        <v>6</v>
      </c>
      <c r="J143" s="93" t="s">
        <v>5</v>
      </c>
      <c r="K143" s="94" t="s">
        <v>6</v>
      </c>
      <c r="L143" s="91" t="s">
        <v>5</v>
      </c>
      <c r="M143" s="92" t="s">
        <v>6</v>
      </c>
      <c r="N143" s="93" t="s">
        <v>5</v>
      </c>
      <c r="O143" s="94" t="s">
        <v>6</v>
      </c>
      <c r="P143" s="95"/>
      <c r="Q143" s="96"/>
    </row>
    <row r="144" spans="1:17" ht="18.75" customHeight="1" x14ac:dyDescent="0.6">
      <c r="A144" s="97" t="s">
        <v>133</v>
      </c>
      <c r="B144" s="97"/>
      <c r="C144" s="97"/>
      <c r="D144" s="98">
        <v>1101</v>
      </c>
      <c r="E144" s="99"/>
      <c r="F144" s="98">
        <v>950</v>
      </c>
      <c r="G144" s="99"/>
      <c r="H144" s="98">
        <v>1095</v>
      </c>
      <c r="I144" s="99"/>
      <c r="J144" s="98">
        <v>4870</v>
      </c>
      <c r="K144" s="99"/>
      <c r="L144" s="98">
        <v>2257</v>
      </c>
      <c r="M144" s="99"/>
      <c r="N144" s="98">
        <v>2832</v>
      </c>
      <c r="O144" s="99"/>
      <c r="P144" s="98">
        <f>SUM(D144,F144,H144,J144,L144,N144)</f>
        <v>13105</v>
      </c>
      <c r="Q144" s="100"/>
    </row>
    <row r="145" spans="1:17" ht="18.75" customHeight="1" x14ac:dyDescent="0.6">
      <c r="A145" s="101" t="s">
        <v>134</v>
      </c>
      <c r="B145" s="102"/>
      <c r="C145" s="103"/>
      <c r="D145" s="104">
        <f>D146+D147</f>
        <v>78</v>
      </c>
      <c r="E145" s="105">
        <f t="shared" ref="E145:P145" si="17">E146+E147</f>
        <v>100</v>
      </c>
      <c r="F145" s="104">
        <f t="shared" si="17"/>
        <v>62</v>
      </c>
      <c r="G145" s="105">
        <f t="shared" si="17"/>
        <v>100</v>
      </c>
      <c r="H145" s="104">
        <f t="shared" si="17"/>
        <v>73</v>
      </c>
      <c r="I145" s="105">
        <f t="shared" si="17"/>
        <v>100</v>
      </c>
      <c r="J145" s="104">
        <f t="shared" si="17"/>
        <v>322</v>
      </c>
      <c r="K145" s="105">
        <f t="shared" si="17"/>
        <v>100</v>
      </c>
      <c r="L145" s="104">
        <f t="shared" si="17"/>
        <v>151</v>
      </c>
      <c r="M145" s="105">
        <f t="shared" si="17"/>
        <v>100</v>
      </c>
      <c r="N145" s="104">
        <f t="shared" si="17"/>
        <v>196</v>
      </c>
      <c r="O145" s="105">
        <f t="shared" si="17"/>
        <v>100</v>
      </c>
      <c r="P145" s="104">
        <f t="shared" si="17"/>
        <v>882</v>
      </c>
      <c r="Q145" s="106">
        <f>Q146+Q147</f>
        <v>100</v>
      </c>
    </row>
    <row r="146" spans="1:17" ht="18.75" customHeight="1" x14ac:dyDescent="0.6">
      <c r="A146" s="107" t="s">
        <v>135</v>
      </c>
      <c r="B146" s="30" t="s">
        <v>136</v>
      </c>
      <c r="C146" s="30"/>
      <c r="D146" s="31">
        <v>19</v>
      </c>
      <c r="E146" s="32">
        <f>D146*100/D145</f>
        <v>24.358974358974358</v>
      </c>
      <c r="F146" s="31">
        <v>5</v>
      </c>
      <c r="G146" s="32">
        <f>F146*100/F145</f>
        <v>8.064516129032258</v>
      </c>
      <c r="H146" s="31">
        <v>26</v>
      </c>
      <c r="I146" s="32">
        <f>H146*100/H145</f>
        <v>35.61643835616438</v>
      </c>
      <c r="J146" s="31">
        <v>42</v>
      </c>
      <c r="K146" s="32">
        <f>J146*100/J145</f>
        <v>13.043478260869565</v>
      </c>
      <c r="L146" s="31">
        <v>22</v>
      </c>
      <c r="M146" s="32">
        <f>L146*100/L145</f>
        <v>14.569536423841059</v>
      </c>
      <c r="N146" s="31">
        <v>35</v>
      </c>
      <c r="O146" s="32">
        <f>N146*100/N145</f>
        <v>17.857142857142858</v>
      </c>
      <c r="P146" s="31">
        <f>SUM(D146,F146,H146,J146,L146,N146)</f>
        <v>149</v>
      </c>
      <c r="Q146" s="33">
        <f>P146*100/P145</f>
        <v>16.893424036281179</v>
      </c>
    </row>
    <row r="147" spans="1:17" x14ac:dyDescent="0.6">
      <c r="A147" s="107"/>
      <c r="B147" s="30" t="s">
        <v>137</v>
      </c>
      <c r="C147" s="30"/>
      <c r="D147" s="31">
        <v>59</v>
      </c>
      <c r="E147" s="32">
        <f>D147*100/D145</f>
        <v>75.641025641025635</v>
      </c>
      <c r="F147" s="31">
        <v>57</v>
      </c>
      <c r="G147" s="32">
        <f>F147*100/F145</f>
        <v>91.935483870967744</v>
      </c>
      <c r="H147" s="31">
        <v>47</v>
      </c>
      <c r="I147" s="32">
        <f>H147*100/H145</f>
        <v>64.38356164383562</v>
      </c>
      <c r="J147" s="31">
        <v>280</v>
      </c>
      <c r="K147" s="32">
        <f>J147*100/J145</f>
        <v>86.956521739130437</v>
      </c>
      <c r="L147" s="31">
        <v>129</v>
      </c>
      <c r="M147" s="32">
        <f>L147*100/L145</f>
        <v>85.430463576158942</v>
      </c>
      <c r="N147" s="31">
        <v>161</v>
      </c>
      <c r="O147" s="32">
        <f>N147*100/N145</f>
        <v>82.142857142857139</v>
      </c>
      <c r="P147" s="31">
        <f t="shared" ref="P147:P206" si="18">SUM(D147,F147,H147,J147,L147,N147)</f>
        <v>733</v>
      </c>
      <c r="Q147" s="33">
        <f>P147*100/P145</f>
        <v>83.106575963718825</v>
      </c>
    </row>
    <row r="148" spans="1:17" s="53" customFormat="1" ht="18.75" customHeight="1" x14ac:dyDescent="0.6">
      <c r="A148" s="108" t="s">
        <v>138</v>
      </c>
      <c r="B148" s="109" t="s">
        <v>4</v>
      </c>
      <c r="C148" s="110"/>
      <c r="D148" s="111">
        <f t="shared" ref="D148:O148" si="19">SUM(D149:D169)</f>
        <v>21</v>
      </c>
      <c r="E148" s="99">
        <f t="shared" si="19"/>
        <v>100</v>
      </c>
      <c r="F148" s="111">
        <f t="shared" si="19"/>
        <v>14</v>
      </c>
      <c r="G148" s="99">
        <f t="shared" si="19"/>
        <v>100</v>
      </c>
      <c r="H148" s="111">
        <f t="shared" si="19"/>
        <v>34</v>
      </c>
      <c r="I148" s="99">
        <f t="shared" si="19"/>
        <v>100</v>
      </c>
      <c r="J148" s="111">
        <f t="shared" si="19"/>
        <v>122</v>
      </c>
      <c r="K148" s="99">
        <f t="shared" si="19"/>
        <v>100.00000000000001</v>
      </c>
      <c r="L148" s="111">
        <f t="shared" si="19"/>
        <v>42</v>
      </c>
      <c r="M148" s="99">
        <f t="shared" si="19"/>
        <v>100</v>
      </c>
      <c r="N148" s="111">
        <f t="shared" si="19"/>
        <v>118</v>
      </c>
      <c r="O148" s="99">
        <f t="shared" si="19"/>
        <v>99.999999999999986</v>
      </c>
      <c r="P148" s="111">
        <f>SUM(D148,F148,H148,J148,L148,N148)</f>
        <v>351</v>
      </c>
      <c r="Q148" s="112">
        <f>SUM(Q149:Q169)</f>
        <v>100</v>
      </c>
    </row>
    <row r="149" spans="1:17" ht="18.75" customHeight="1" x14ac:dyDescent="0.6">
      <c r="A149" s="108"/>
      <c r="B149" s="30" t="s">
        <v>139</v>
      </c>
      <c r="C149" s="30"/>
      <c r="D149" s="31">
        <v>5</v>
      </c>
      <c r="E149" s="32">
        <f>D149*100/D148</f>
        <v>23.80952380952381</v>
      </c>
      <c r="F149" s="31">
        <v>3</v>
      </c>
      <c r="G149" s="32">
        <f>F149*100/F148</f>
        <v>21.428571428571427</v>
      </c>
      <c r="H149" s="31">
        <v>7</v>
      </c>
      <c r="I149" s="32">
        <f>H149*100/H148</f>
        <v>20.588235294117649</v>
      </c>
      <c r="J149" s="31">
        <v>28</v>
      </c>
      <c r="K149" s="32">
        <f>J149*100/J148</f>
        <v>22.950819672131146</v>
      </c>
      <c r="L149" s="31">
        <v>9</v>
      </c>
      <c r="M149" s="32">
        <f>L149*100/L148</f>
        <v>21.428571428571427</v>
      </c>
      <c r="N149" s="31">
        <v>29</v>
      </c>
      <c r="O149" s="32">
        <f>N149*100/N148</f>
        <v>24.576271186440678</v>
      </c>
      <c r="P149" s="31">
        <f>SUM(D149,F149,H149,J149,L149,N149)</f>
        <v>81</v>
      </c>
      <c r="Q149" s="33">
        <f>P149*100/P148</f>
        <v>23.076923076923077</v>
      </c>
    </row>
    <row r="150" spans="1:17" x14ac:dyDescent="0.6">
      <c r="A150" s="108"/>
      <c r="B150" s="30" t="s">
        <v>140</v>
      </c>
      <c r="C150" s="30"/>
      <c r="D150" s="31">
        <v>1</v>
      </c>
      <c r="E150" s="32">
        <f>D150*100/D148</f>
        <v>4.7619047619047619</v>
      </c>
      <c r="F150" s="31">
        <v>2</v>
      </c>
      <c r="G150" s="32">
        <f>F150*100/F148</f>
        <v>14.285714285714286</v>
      </c>
      <c r="H150" s="31">
        <v>5</v>
      </c>
      <c r="I150" s="32">
        <f>H150*100/H148</f>
        <v>14.705882352941176</v>
      </c>
      <c r="J150" s="31">
        <v>23</v>
      </c>
      <c r="K150" s="32">
        <f>J150*100/J148</f>
        <v>18.852459016393443</v>
      </c>
      <c r="L150" s="31">
        <v>9</v>
      </c>
      <c r="M150" s="32">
        <f>L150*100/L148</f>
        <v>21.428571428571427</v>
      </c>
      <c r="N150" s="31">
        <v>19</v>
      </c>
      <c r="O150" s="32">
        <f>N150*100/N148</f>
        <v>16.101694915254239</v>
      </c>
      <c r="P150" s="31">
        <f t="shared" si="18"/>
        <v>59</v>
      </c>
      <c r="Q150" s="33">
        <f>P150*100/P148</f>
        <v>16.809116809116809</v>
      </c>
    </row>
    <row r="151" spans="1:17" ht="18.75" customHeight="1" x14ac:dyDescent="0.6">
      <c r="A151" s="108"/>
      <c r="B151" s="30" t="s">
        <v>141</v>
      </c>
      <c r="C151" s="30"/>
      <c r="D151" s="31">
        <v>1</v>
      </c>
      <c r="E151" s="32">
        <f>D151*100/D148</f>
        <v>4.7619047619047619</v>
      </c>
      <c r="F151" s="31">
        <v>0</v>
      </c>
      <c r="G151" s="32">
        <f>F151*100/F148</f>
        <v>0</v>
      </c>
      <c r="H151" s="31">
        <v>2</v>
      </c>
      <c r="I151" s="32">
        <f>H151*100/H148</f>
        <v>5.882352941176471</v>
      </c>
      <c r="J151" s="31">
        <v>8</v>
      </c>
      <c r="K151" s="32">
        <f>J151*100/J148</f>
        <v>6.557377049180328</v>
      </c>
      <c r="L151" s="31">
        <v>3</v>
      </c>
      <c r="M151" s="32">
        <f>L151*100/L148</f>
        <v>7.1428571428571432</v>
      </c>
      <c r="N151" s="31">
        <v>7</v>
      </c>
      <c r="O151" s="32">
        <f>N151*100/N148</f>
        <v>5.9322033898305087</v>
      </c>
      <c r="P151" s="31">
        <f t="shared" si="18"/>
        <v>21</v>
      </c>
      <c r="Q151" s="33">
        <f>P151*100/P148</f>
        <v>5.982905982905983</v>
      </c>
    </row>
    <row r="152" spans="1:17" ht="18.75" customHeight="1" x14ac:dyDescent="0.6">
      <c r="A152" s="108"/>
      <c r="B152" s="30" t="s">
        <v>142</v>
      </c>
      <c r="C152" s="30"/>
      <c r="D152" s="31">
        <v>2</v>
      </c>
      <c r="E152" s="32">
        <f>D152*100/D148</f>
        <v>9.5238095238095237</v>
      </c>
      <c r="F152" s="31">
        <v>0</v>
      </c>
      <c r="G152" s="32">
        <f>F152*100/F148</f>
        <v>0</v>
      </c>
      <c r="H152" s="31">
        <v>3</v>
      </c>
      <c r="I152" s="32">
        <f>H152*100/H148</f>
        <v>8.8235294117647065</v>
      </c>
      <c r="J152" s="31">
        <v>10</v>
      </c>
      <c r="K152" s="32">
        <f>J152*100/J148</f>
        <v>8.1967213114754092</v>
      </c>
      <c r="L152" s="31">
        <v>1</v>
      </c>
      <c r="M152" s="32">
        <f>L152*100/L148</f>
        <v>2.3809523809523809</v>
      </c>
      <c r="N152" s="31">
        <v>9</v>
      </c>
      <c r="O152" s="32">
        <f>N152*100/N148</f>
        <v>7.6271186440677967</v>
      </c>
      <c r="P152" s="31">
        <f t="shared" si="18"/>
        <v>25</v>
      </c>
      <c r="Q152" s="33">
        <f>P152*100/P148</f>
        <v>7.1225071225071224</v>
      </c>
    </row>
    <row r="153" spans="1:17" ht="18.75" customHeight="1" x14ac:dyDescent="0.6">
      <c r="A153" s="108"/>
      <c r="B153" s="30" t="s">
        <v>143</v>
      </c>
      <c r="C153" s="30"/>
      <c r="D153" s="31">
        <v>1</v>
      </c>
      <c r="E153" s="32">
        <f>D153*100/D148</f>
        <v>4.7619047619047619</v>
      </c>
      <c r="F153" s="31">
        <v>1</v>
      </c>
      <c r="G153" s="32">
        <f>F153*100/F148</f>
        <v>7.1428571428571432</v>
      </c>
      <c r="H153" s="31">
        <v>0</v>
      </c>
      <c r="I153" s="32">
        <f>H153*100/H148</f>
        <v>0</v>
      </c>
      <c r="J153" s="31">
        <v>1</v>
      </c>
      <c r="K153" s="32">
        <f>J153*100/J148</f>
        <v>0.81967213114754101</v>
      </c>
      <c r="L153" s="31">
        <v>0</v>
      </c>
      <c r="M153" s="32">
        <f>L153*100/L148</f>
        <v>0</v>
      </c>
      <c r="N153" s="31">
        <v>4</v>
      </c>
      <c r="O153" s="32">
        <f>N153*100/N148</f>
        <v>3.3898305084745761</v>
      </c>
      <c r="P153" s="31">
        <f t="shared" si="18"/>
        <v>7</v>
      </c>
      <c r="Q153" s="33">
        <f>P153*100/P148</f>
        <v>1.9943019943019944</v>
      </c>
    </row>
    <row r="154" spans="1:17" ht="18.75" customHeight="1" x14ac:dyDescent="0.6">
      <c r="A154" s="108"/>
      <c r="B154" s="30" t="s">
        <v>144</v>
      </c>
      <c r="C154" s="30"/>
      <c r="D154" s="31">
        <v>2</v>
      </c>
      <c r="E154" s="32">
        <f>D154*100/D148</f>
        <v>9.5238095238095237</v>
      </c>
      <c r="F154" s="31">
        <v>1</v>
      </c>
      <c r="G154" s="32">
        <f>F154*100/F148</f>
        <v>7.1428571428571432</v>
      </c>
      <c r="H154" s="31">
        <v>4</v>
      </c>
      <c r="I154" s="32">
        <f>H154*100/H148</f>
        <v>11.764705882352942</v>
      </c>
      <c r="J154" s="31">
        <v>12</v>
      </c>
      <c r="K154" s="32">
        <f>J154*100/J148</f>
        <v>9.8360655737704921</v>
      </c>
      <c r="L154" s="31">
        <v>3</v>
      </c>
      <c r="M154" s="32">
        <f>L154*100/L148</f>
        <v>7.1428571428571432</v>
      </c>
      <c r="N154" s="31">
        <v>4</v>
      </c>
      <c r="O154" s="32">
        <f>N154*100/N148</f>
        <v>3.3898305084745761</v>
      </c>
      <c r="P154" s="31">
        <f t="shared" si="18"/>
        <v>26</v>
      </c>
      <c r="Q154" s="33">
        <f>P154*100/P148</f>
        <v>7.4074074074074074</v>
      </c>
    </row>
    <row r="155" spans="1:17" ht="18.75" customHeight="1" x14ac:dyDescent="0.6">
      <c r="A155" s="108"/>
      <c r="B155" s="30" t="s">
        <v>145</v>
      </c>
      <c r="C155" s="30"/>
      <c r="D155" s="31">
        <v>2</v>
      </c>
      <c r="E155" s="32">
        <f>D155*100/D148</f>
        <v>9.5238095238095237</v>
      </c>
      <c r="F155" s="31">
        <v>1</v>
      </c>
      <c r="G155" s="32">
        <f>F155*100/F148</f>
        <v>7.1428571428571432</v>
      </c>
      <c r="H155" s="31">
        <v>3</v>
      </c>
      <c r="I155" s="32">
        <f>H155*100/H148</f>
        <v>8.8235294117647065</v>
      </c>
      <c r="J155" s="31">
        <v>5</v>
      </c>
      <c r="K155" s="32">
        <f>J155*100/J148</f>
        <v>4.0983606557377046</v>
      </c>
      <c r="L155" s="31">
        <v>5</v>
      </c>
      <c r="M155" s="32">
        <f>L155*100/L148</f>
        <v>11.904761904761905</v>
      </c>
      <c r="N155" s="31">
        <v>10</v>
      </c>
      <c r="O155" s="32">
        <f>N155*100/N148</f>
        <v>8.4745762711864412</v>
      </c>
      <c r="P155" s="31">
        <f t="shared" si="18"/>
        <v>26</v>
      </c>
      <c r="Q155" s="33">
        <f>P155*100/P148</f>
        <v>7.4074074074074074</v>
      </c>
    </row>
    <row r="156" spans="1:17" ht="18.75" customHeight="1" x14ac:dyDescent="0.6">
      <c r="A156" s="108"/>
      <c r="B156" s="30" t="s">
        <v>146</v>
      </c>
      <c r="C156" s="30"/>
      <c r="D156" s="31">
        <v>1</v>
      </c>
      <c r="E156" s="32">
        <f>D156*100/D148</f>
        <v>4.7619047619047619</v>
      </c>
      <c r="F156" s="31">
        <v>0</v>
      </c>
      <c r="G156" s="32">
        <f>F156*100/F148</f>
        <v>0</v>
      </c>
      <c r="H156" s="31">
        <v>0</v>
      </c>
      <c r="I156" s="32">
        <f>H156*100/H148</f>
        <v>0</v>
      </c>
      <c r="J156" s="31">
        <v>3</v>
      </c>
      <c r="K156" s="32">
        <f>J156*100/J148</f>
        <v>2.459016393442623</v>
      </c>
      <c r="L156" s="31">
        <v>1</v>
      </c>
      <c r="M156" s="32">
        <f>L156*100/L148</f>
        <v>2.3809523809523809</v>
      </c>
      <c r="N156" s="31">
        <v>3</v>
      </c>
      <c r="O156" s="32">
        <f>N156*100/N148</f>
        <v>2.5423728813559321</v>
      </c>
      <c r="P156" s="31">
        <f t="shared" si="18"/>
        <v>8</v>
      </c>
      <c r="Q156" s="33">
        <f>P156*100/P148</f>
        <v>2.2792022792022792</v>
      </c>
    </row>
    <row r="157" spans="1:17" ht="18.75" customHeight="1" x14ac:dyDescent="0.6">
      <c r="A157" s="108"/>
      <c r="B157" s="30" t="s">
        <v>147</v>
      </c>
      <c r="C157" s="30"/>
      <c r="D157" s="31">
        <v>0</v>
      </c>
      <c r="E157" s="32">
        <f>D157*100/D148</f>
        <v>0</v>
      </c>
      <c r="F157" s="31">
        <v>1</v>
      </c>
      <c r="G157" s="32">
        <f>F157*100/F148</f>
        <v>7.1428571428571432</v>
      </c>
      <c r="H157" s="31">
        <v>0</v>
      </c>
      <c r="I157" s="32">
        <f>H157*100/H148</f>
        <v>0</v>
      </c>
      <c r="J157" s="31">
        <v>0</v>
      </c>
      <c r="K157" s="32">
        <f>J157*100/J148</f>
        <v>0</v>
      </c>
      <c r="L157" s="31">
        <v>0</v>
      </c>
      <c r="M157" s="32">
        <f>L157*100/L148</f>
        <v>0</v>
      </c>
      <c r="N157" s="31">
        <v>4</v>
      </c>
      <c r="O157" s="32">
        <f>N157*100/N148</f>
        <v>3.3898305084745761</v>
      </c>
      <c r="P157" s="31">
        <f t="shared" si="18"/>
        <v>5</v>
      </c>
      <c r="Q157" s="33">
        <f>P157*100/P148</f>
        <v>1.4245014245014245</v>
      </c>
    </row>
    <row r="158" spans="1:17" ht="18.75" customHeight="1" x14ac:dyDescent="0.6">
      <c r="A158" s="108"/>
      <c r="B158" s="30" t="s">
        <v>148</v>
      </c>
      <c r="C158" s="30"/>
      <c r="D158" s="31">
        <v>0</v>
      </c>
      <c r="E158" s="32">
        <f>D158*100/D148</f>
        <v>0</v>
      </c>
      <c r="F158" s="31">
        <v>1</v>
      </c>
      <c r="G158" s="32">
        <f>F158*100/F148</f>
        <v>7.1428571428571432</v>
      </c>
      <c r="H158" s="31">
        <v>1</v>
      </c>
      <c r="I158" s="32">
        <f>H158*100/H148</f>
        <v>2.9411764705882355</v>
      </c>
      <c r="J158" s="31">
        <v>3</v>
      </c>
      <c r="K158" s="32">
        <f>J158*100/J148</f>
        <v>2.459016393442623</v>
      </c>
      <c r="L158" s="31">
        <v>0</v>
      </c>
      <c r="M158" s="32">
        <f>L158*100/L148</f>
        <v>0</v>
      </c>
      <c r="N158" s="31">
        <v>1</v>
      </c>
      <c r="O158" s="32">
        <f>N158*100/N148</f>
        <v>0.84745762711864403</v>
      </c>
      <c r="P158" s="31">
        <f t="shared" si="18"/>
        <v>6</v>
      </c>
      <c r="Q158" s="33">
        <f>P158*100/P148</f>
        <v>1.7094017094017093</v>
      </c>
    </row>
    <row r="159" spans="1:17" ht="18.75" customHeight="1" x14ac:dyDescent="0.6">
      <c r="A159" s="108"/>
      <c r="B159" s="30" t="s">
        <v>149</v>
      </c>
      <c r="C159" s="30"/>
      <c r="D159" s="31">
        <v>0</v>
      </c>
      <c r="E159" s="32">
        <f>D159*100/D148</f>
        <v>0</v>
      </c>
      <c r="F159" s="31">
        <v>1</v>
      </c>
      <c r="G159" s="32">
        <f>F159*100/F148</f>
        <v>7.1428571428571432</v>
      </c>
      <c r="H159" s="31">
        <v>3</v>
      </c>
      <c r="I159" s="32">
        <f>H159*100/H148</f>
        <v>8.8235294117647065</v>
      </c>
      <c r="J159" s="31">
        <v>3</v>
      </c>
      <c r="K159" s="32">
        <f>J159*100/J148</f>
        <v>2.459016393442623</v>
      </c>
      <c r="L159" s="31">
        <v>2</v>
      </c>
      <c r="M159" s="32">
        <f>L159*100/L148</f>
        <v>4.7619047619047619</v>
      </c>
      <c r="N159" s="31">
        <v>6</v>
      </c>
      <c r="O159" s="32">
        <f>N159*100/N148</f>
        <v>5.0847457627118642</v>
      </c>
      <c r="P159" s="31">
        <f t="shared" si="18"/>
        <v>15</v>
      </c>
      <c r="Q159" s="33">
        <f>P159*100/P148</f>
        <v>4.2735042735042734</v>
      </c>
    </row>
    <row r="160" spans="1:17" ht="18.75" customHeight="1" x14ac:dyDescent="0.6">
      <c r="A160" s="108"/>
      <c r="B160" s="30" t="s">
        <v>150</v>
      </c>
      <c r="C160" s="30"/>
      <c r="D160" s="31">
        <v>0</v>
      </c>
      <c r="E160" s="32">
        <f>D160*100/D148</f>
        <v>0</v>
      </c>
      <c r="F160" s="31">
        <v>1</v>
      </c>
      <c r="G160" s="32">
        <f>F160*100/F148</f>
        <v>7.1428571428571432</v>
      </c>
      <c r="H160" s="31">
        <v>1</v>
      </c>
      <c r="I160" s="32">
        <f>H160*100/H148</f>
        <v>2.9411764705882355</v>
      </c>
      <c r="J160" s="31">
        <v>0</v>
      </c>
      <c r="K160" s="32">
        <f>J160*100/J148</f>
        <v>0</v>
      </c>
      <c r="L160" s="31">
        <v>1</v>
      </c>
      <c r="M160" s="32">
        <f>L160*100/L148</f>
        <v>2.3809523809523809</v>
      </c>
      <c r="N160" s="31">
        <v>2</v>
      </c>
      <c r="O160" s="32">
        <f>N160*100/N148</f>
        <v>1.6949152542372881</v>
      </c>
      <c r="P160" s="31">
        <f t="shared" si="18"/>
        <v>5</v>
      </c>
      <c r="Q160" s="33">
        <f>P160*100/P148</f>
        <v>1.4245014245014245</v>
      </c>
    </row>
    <row r="161" spans="1:17" ht="18.75" customHeight="1" x14ac:dyDescent="0.6">
      <c r="A161" s="108"/>
      <c r="B161" s="30" t="s">
        <v>151</v>
      </c>
      <c r="C161" s="30"/>
      <c r="D161" s="31">
        <v>0</v>
      </c>
      <c r="E161" s="32">
        <f>D161*100/D148</f>
        <v>0</v>
      </c>
      <c r="F161" s="31">
        <v>0</v>
      </c>
      <c r="G161" s="32">
        <f>F161*100/F148</f>
        <v>0</v>
      </c>
      <c r="H161" s="31">
        <v>0</v>
      </c>
      <c r="I161" s="32">
        <f>H161*100/H148</f>
        <v>0</v>
      </c>
      <c r="J161" s="31">
        <v>1</v>
      </c>
      <c r="K161" s="32">
        <f>J161*100/J148</f>
        <v>0.81967213114754101</v>
      </c>
      <c r="L161" s="31">
        <v>0</v>
      </c>
      <c r="M161" s="32">
        <f>L161*100/L148</f>
        <v>0</v>
      </c>
      <c r="N161" s="31">
        <v>0</v>
      </c>
      <c r="O161" s="32">
        <f>N161*100/N148</f>
        <v>0</v>
      </c>
      <c r="P161" s="31">
        <f t="shared" si="18"/>
        <v>1</v>
      </c>
      <c r="Q161" s="33">
        <f>P161*100/P148</f>
        <v>0.28490028490028491</v>
      </c>
    </row>
    <row r="162" spans="1:17" ht="18.75" customHeight="1" x14ac:dyDescent="0.6">
      <c r="A162" s="108"/>
      <c r="B162" s="30" t="s">
        <v>152</v>
      </c>
      <c r="C162" s="30"/>
      <c r="D162" s="31">
        <v>0</v>
      </c>
      <c r="E162" s="32">
        <f>D162*100/D148</f>
        <v>0</v>
      </c>
      <c r="F162" s="31">
        <v>0</v>
      </c>
      <c r="G162" s="32">
        <f>F162*100/F148</f>
        <v>0</v>
      </c>
      <c r="H162" s="31">
        <v>0</v>
      </c>
      <c r="I162" s="32">
        <f>H162*100/H148</f>
        <v>0</v>
      </c>
      <c r="J162" s="31">
        <v>0</v>
      </c>
      <c r="K162" s="32">
        <f>J162*100/J148</f>
        <v>0</v>
      </c>
      <c r="L162" s="31">
        <v>1</v>
      </c>
      <c r="M162" s="32">
        <f>L162*100/L148</f>
        <v>2.3809523809523809</v>
      </c>
      <c r="N162" s="31">
        <v>0</v>
      </c>
      <c r="O162" s="32">
        <f>N162*100/N148</f>
        <v>0</v>
      </c>
      <c r="P162" s="31">
        <f t="shared" si="18"/>
        <v>1</v>
      </c>
      <c r="Q162" s="33">
        <f>P162*100/P148</f>
        <v>0.28490028490028491</v>
      </c>
    </row>
    <row r="163" spans="1:17" ht="18.75" customHeight="1" x14ac:dyDescent="0.6">
      <c r="A163" s="108"/>
      <c r="B163" s="30" t="s">
        <v>153</v>
      </c>
      <c r="C163" s="30"/>
      <c r="D163" s="31">
        <v>0</v>
      </c>
      <c r="E163" s="32">
        <f>D163*100/D148</f>
        <v>0</v>
      </c>
      <c r="F163" s="31">
        <v>0</v>
      </c>
      <c r="G163" s="32">
        <f>F163*100/F148</f>
        <v>0</v>
      </c>
      <c r="H163" s="31">
        <v>0</v>
      </c>
      <c r="I163" s="32">
        <f>H163*100/H148</f>
        <v>0</v>
      </c>
      <c r="J163" s="31">
        <v>0</v>
      </c>
      <c r="K163" s="32">
        <f>J163*100/J148</f>
        <v>0</v>
      </c>
      <c r="L163" s="31">
        <v>0</v>
      </c>
      <c r="M163" s="32">
        <f>L163*100/L148</f>
        <v>0</v>
      </c>
      <c r="N163" s="31">
        <v>1</v>
      </c>
      <c r="O163" s="32">
        <f>N163*100/N148</f>
        <v>0.84745762711864403</v>
      </c>
      <c r="P163" s="31">
        <f t="shared" si="18"/>
        <v>1</v>
      </c>
      <c r="Q163" s="33">
        <f>P163*100/P148</f>
        <v>0.28490028490028491</v>
      </c>
    </row>
    <row r="164" spans="1:17" ht="18.75" customHeight="1" x14ac:dyDescent="0.6">
      <c r="A164" s="108"/>
      <c r="B164" s="30" t="s">
        <v>154</v>
      </c>
      <c r="C164" s="30"/>
      <c r="D164" s="31">
        <v>0</v>
      </c>
      <c r="E164" s="32">
        <f>D164*100/D148</f>
        <v>0</v>
      </c>
      <c r="F164" s="31">
        <v>0</v>
      </c>
      <c r="G164" s="32">
        <f>F164*100/F148</f>
        <v>0</v>
      </c>
      <c r="H164" s="31">
        <v>0</v>
      </c>
      <c r="I164" s="32">
        <f>H164*100/H148</f>
        <v>0</v>
      </c>
      <c r="J164" s="31">
        <v>2</v>
      </c>
      <c r="K164" s="32">
        <f>J164*100/J148</f>
        <v>1.639344262295082</v>
      </c>
      <c r="L164" s="31">
        <v>0</v>
      </c>
      <c r="M164" s="32">
        <f>L164*100/L148</f>
        <v>0</v>
      </c>
      <c r="N164" s="31">
        <v>1</v>
      </c>
      <c r="O164" s="32">
        <f>N164*100/N148</f>
        <v>0.84745762711864403</v>
      </c>
      <c r="P164" s="31">
        <f t="shared" si="18"/>
        <v>3</v>
      </c>
      <c r="Q164" s="33">
        <f>P164*100/P148</f>
        <v>0.85470085470085466</v>
      </c>
    </row>
    <row r="165" spans="1:17" ht="18.75" customHeight="1" x14ac:dyDescent="0.6">
      <c r="A165" s="108"/>
      <c r="B165" s="30" t="s">
        <v>155</v>
      </c>
      <c r="C165" s="30"/>
      <c r="D165" s="31">
        <v>0</v>
      </c>
      <c r="E165" s="32">
        <f>D165*100/D148</f>
        <v>0</v>
      </c>
      <c r="F165" s="31">
        <v>0</v>
      </c>
      <c r="G165" s="32">
        <f>F165*100/F148</f>
        <v>0</v>
      </c>
      <c r="H165" s="31">
        <v>0</v>
      </c>
      <c r="I165" s="32">
        <f>H165*100/H148</f>
        <v>0</v>
      </c>
      <c r="J165" s="31">
        <v>0</v>
      </c>
      <c r="K165" s="32">
        <f>J165*100/J148</f>
        <v>0</v>
      </c>
      <c r="L165" s="31">
        <v>1</v>
      </c>
      <c r="M165" s="32">
        <f>L165*100/L148</f>
        <v>2.3809523809523809</v>
      </c>
      <c r="N165" s="31">
        <v>1</v>
      </c>
      <c r="O165" s="32">
        <f>N165*100/N148</f>
        <v>0.84745762711864403</v>
      </c>
      <c r="P165" s="31">
        <f t="shared" si="18"/>
        <v>2</v>
      </c>
      <c r="Q165" s="33">
        <f>P165*100/P148</f>
        <v>0.56980056980056981</v>
      </c>
    </row>
    <row r="166" spans="1:17" ht="18.75" customHeight="1" x14ac:dyDescent="0.6">
      <c r="A166" s="108"/>
      <c r="B166" s="30" t="s">
        <v>156</v>
      </c>
      <c r="C166" s="30"/>
      <c r="D166" s="31">
        <v>0</v>
      </c>
      <c r="E166" s="32">
        <f>D166*100/D148</f>
        <v>0</v>
      </c>
      <c r="F166" s="31">
        <v>0</v>
      </c>
      <c r="G166" s="32">
        <f>F166*100/F148</f>
        <v>0</v>
      </c>
      <c r="H166" s="31">
        <v>0</v>
      </c>
      <c r="I166" s="32">
        <f>H166*100/H148</f>
        <v>0</v>
      </c>
      <c r="J166" s="31">
        <v>5</v>
      </c>
      <c r="K166" s="32">
        <f>J166*100/J148</f>
        <v>4.0983606557377046</v>
      </c>
      <c r="L166" s="31">
        <v>1</v>
      </c>
      <c r="M166" s="32">
        <f>L166*100/L148</f>
        <v>2.3809523809523809</v>
      </c>
      <c r="N166" s="31">
        <v>3</v>
      </c>
      <c r="O166" s="32">
        <f>N166*100/N148</f>
        <v>2.5423728813559321</v>
      </c>
      <c r="P166" s="31">
        <f t="shared" si="18"/>
        <v>9</v>
      </c>
      <c r="Q166" s="33">
        <f>P166*100/P148</f>
        <v>2.5641025641025643</v>
      </c>
    </row>
    <row r="167" spans="1:17" ht="18.75" customHeight="1" x14ac:dyDescent="0.6">
      <c r="A167" s="108"/>
      <c r="B167" s="30" t="s">
        <v>157</v>
      </c>
      <c r="C167" s="30"/>
      <c r="D167" s="31">
        <v>0</v>
      </c>
      <c r="E167" s="32">
        <f>D167*100/D148</f>
        <v>0</v>
      </c>
      <c r="F167" s="31">
        <v>0</v>
      </c>
      <c r="G167" s="32">
        <f>F167*100/F148</f>
        <v>0</v>
      </c>
      <c r="H167" s="31">
        <v>0</v>
      </c>
      <c r="I167" s="32">
        <f>H167*100/H148</f>
        <v>0</v>
      </c>
      <c r="J167" s="31">
        <v>1</v>
      </c>
      <c r="K167" s="32">
        <f>J167*100/J148</f>
        <v>0.81967213114754101</v>
      </c>
      <c r="L167" s="31">
        <v>0</v>
      </c>
      <c r="M167" s="32">
        <f>L167*100/L148</f>
        <v>0</v>
      </c>
      <c r="N167" s="31">
        <v>2</v>
      </c>
      <c r="O167" s="32">
        <f>N167*100/N148</f>
        <v>1.6949152542372881</v>
      </c>
      <c r="P167" s="31">
        <f t="shared" si="18"/>
        <v>3</v>
      </c>
      <c r="Q167" s="33">
        <f>P167*100/P148</f>
        <v>0.85470085470085466</v>
      </c>
    </row>
    <row r="168" spans="1:17" ht="18.75" customHeight="1" x14ac:dyDescent="0.6">
      <c r="A168" s="108"/>
      <c r="B168" s="30" t="s">
        <v>158</v>
      </c>
      <c r="C168" s="30"/>
      <c r="D168" s="31">
        <v>1</v>
      </c>
      <c r="E168" s="32">
        <f>D168*100/D148</f>
        <v>4.7619047619047619</v>
      </c>
      <c r="F168" s="31">
        <v>0</v>
      </c>
      <c r="G168" s="32">
        <f>F168*100/F148</f>
        <v>0</v>
      </c>
      <c r="H168" s="31">
        <v>0</v>
      </c>
      <c r="I168" s="32">
        <f>H168*100/H148</f>
        <v>0</v>
      </c>
      <c r="J168" s="31">
        <v>4</v>
      </c>
      <c r="K168" s="32">
        <f>J168*100/J148</f>
        <v>3.278688524590164</v>
      </c>
      <c r="L168" s="31">
        <v>0</v>
      </c>
      <c r="M168" s="32">
        <f>L168*100/L148</f>
        <v>0</v>
      </c>
      <c r="N168" s="31">
        <v>0</v>
      </c>
      <c r="O168" s="32">
        <f>N168*100/N148</f>
        <v>0</v>
      </c>
      <c r="P168" s="31">
        <f t="shared" si="18"/>
        <v>5</v>
      </c>
      <c r="Q168" s="33">
        <f>P168*100/P148</f>
        <v>1.4245014245014245</v>
      </c>
    </row>
    <row r="169" spans="1:17" ht="18.75" customHeight="1" x14ac:dyDescent="0.6">
      <c r="A169" s="108"/>
      <c r="B169" s="30" t="s">
        <v>159</v>
      </c>
      <c r="C169" s="30"/>
      <c r="D169" s="31">
        <v>5</v>
      </c>
      <c r="E169" s="32">
        <f>D169*100/D148</f>
        <v>23.80952380952381</v>
      </c>
      <c r="F169" s="31">
        <v>2</v>
      </c>
      <c r="G169" s="32">
        <f>F169*100/F148</f>
        <v>14.285714285714286</v>
      </c>
      <c r="H169" s="31">
        <v>5</v>
      </c>
      <c r="I169" s="32">
        <f>H169*100/H148</f>
        <v>14.705882352941176</v>
      </c>
      <c r="J169" s="31">
        <v>13</v>
      </c>
      <c r="K169" s="32">
        <f>J169*100/J148</f>
        <v>10.655737704918034</v>
      </c>
      <c r="L169" s="31">
        <v>5</v>
      </c>
      <c r="M169" s="32">
        <f>L169*100/L148</f>
        <v>11.904761904761905</v>
      </c>
      <c r="N169" s="31">
        <v>12</v>
      </c>
      <c r="O169" s="32">
        <f>N169*100/N148</f>
        <v>10.169491525423728</v>
      </c>
      <c r="P169" s="31">
        <f>SUM(D169,F169,H169,J169,L169,N169)</f>
        <v>42</v>
      </c>
      <c r="Q169" s="33">
        <f>P169*100/P148</f>
        <v>11.965811965811966</v>
      </c>
    </row>
    <row r="170" spans="1:17" s="53" customFormat="1" ht="18.75" customHeight="1" x14ac:dyDescent="0.6">
      <c r="A170" s="107" t="s">
        <v>160</v>
      </c>
      <c r="B170" s="113" t="s">
        <v>4</v>
      </c>
      <c r="C170" s="113"/>
      <c r="D170" s="114">
        <f t="shared" ref="D170:O170" si="20">SUM(D171:D174)</f>
        <v>22</v>
      </c>
      <c r="E170" s="115">
        <f t="shared" si="20"/>
        <v>100.00000000000001</v>
      </c>
      <c r="F170" s="114">
        <f t="shared" si="20"/>
        <v>9</v>
      </c>
      <c r="G170" s="115">
        <f t="shared" si="20"/>
        <v>100</v>
      </c>
      <c r="H170" s="114">
        <f t="shared" si="20"/>
        <v>35</v>
      </c>
      <c r="I170" s="115">
        <f t="shared" si="20"/>
        <v>100</v>
      </c>
      <c r="J170" s="114">
        <f t="shared" si="20"/>
        <v>74</v>
      </c>
      <c r="K170" s="115">
        <f t="shared" si="20"/>
        <v>100</v>
      </c>
      <c r="L170" s="114">
        <f t="shared" si="20"/>
        <v>36</v>
      </c>
      <c r="M170" s="115">
        <f t="shared" si="20"/>
        <v>99.999999999999986</v>
      </c>
      <c r="N170" s="114">
        <f t="shared" si="20"/>
        <v>120</v>
      </c>
      <c r="O170" s="115">
        <f t="shared" si="20"/>
        <v>100</v>
      </c>
      <c r="P170" s="114">
        <f t="shared" si="18"/>
        <v>296</v>
      </c>
      <c r="Q170" s="116">
        <f>SUM(Q171:Q174)</f>
        <v>100</v>
      </c>
    </row>
    <row r="171" spans="1:17" ht="18.75" customHeight="1" x14ac:dyDescent="0.6">
      <c r="A171" s="107"/>
      <c r="B171" s="30" t="s">
        <v>161</v>
      </c>
      <c r="C171" s="30"/>
      <c r="D171" s="31">
        <v>6</v>
      </c>
      <c r="E171" s="32">
        <f>D171*100/D170</f>
        <v>27.272727272727273</v>
      </c>
      <c r="F171" s="31">
        <v>1</v>
      </c>
      <c r="G171" s="32">
        <f>F171*100/F170</f>
        <v>11.111111111111111</v>
      </c>
      <c r="H171" s="31">
        <v>1</v>
      </c>
      <c r="I171" s="32">
        <f>H171*100/H170</f>
        <v>2.8571428571428572</v>
      </c>
      <c r="J171" s="31">
        <v>9</v>
      </c>
      <c r="K171" s="32">
        <f>J171*100/J170</f>
        <v>12.162162162162161</v>
      </c>
      <c r="L171" s="31">
        <v>14</v>
      </c>
      <c r="M171" s="32">
        <f>L171*100/L170</f>
        <v>38.888888888888886</v>
      </c>
      <c r="N171" s="31">
        <v>12</v>
      </c>
      <c r="O171" s="32">
        <f>N171*100/N170</f>
        <v>10</v>
      </c>
      <c r="P171" s="31">
        <f t="shared" si="18"/>
        <v>43</v>
      </c>
      <c r="Q171" s="33">
        <f>P171*100/P170</f>
        <v>14.527027027027026</v>
      </c>
    </row>
    <row r="172" spans="1:17" ht="18.75" customHeight="1" x14ac:dyDescent="0.6">
      <c r="A172" s="107"/>
      <c r="B172" s="30" t="s">
        <v>162</v>
      </c>
      <c r="C172" s="30"/>
      <c r="D172" s="31">
        <v>15</v>
      </c>
      <c r="E172" s="32">
        <f>D172*100/D170</f>
        <v>68.181818181818187</v>
      </c>
      <c r="F172" s="31">
        <v>5</v>
      </c>
      <c r="G172" s="32">
        <f>F172*100/F170</f>
        <v>55.555555555555557</v>
      </c>
      <c r="H172" s="31">
        <v>3</v>
      </c>
      <c r="I172" s="32">
        <f>H172*100/H170</f>
        <v>8.5714285714285712</v>
      </c>
      <c r="J172" s="31">
        <v>34</v>
      </c>
      <c r="K172" s="32">
        <f>J172*100/J170</f>
        <v>45.945945945945944</v>
      </c>
      <c r="L172" s="31">
        <v>15</v>
      </c>
      <c r="M172" s="32">
        <f>L172*100/L170</f>
        <v>41.666666666666664</v>
      </c>
      <c r="N172" s="31">
        <v>52</v>
      </c>
      <c r="O172" s="32">
        <f>N172*100/N170</f>
        <v>43.333333333333336</v>
      </c>
      <c r="P172" s="31">
        <f t="shared" si="18"/>
        <v>124</v>
      </c>
      <c r="Q172" s="33">
        <f>P172*100/P170</f>
        <v>41.891891891891895</v>
      </c>
    </row>
    <row r="173" spans="1:17" ht="18.75" customHeight="1" x14ac:dyDescent="0.6">
      <c r="A173" s="107"/>
      <c r="B173" s="30" t="s">
        <v>43</v>
      </c>
      <c r="C173" s="30"/>
      <c r="D173" s="31">
        <v>1</v>
      </c>
      <c r="E173" s="32">
        <f>D173*100/D170</f>
        <v>4.5454545454545459</v>
      </c>
      <c r="F173" s="31">
        <v>3</v>
      </c>
      <c r="G173" s="32">
        <f>F173*100/F170</f>
        <v>33.333333333333336</v>
      </c>
      <c r="H173" s="31">
        <v>1</v>
      </c>
      <c r="I173" s="32">
        <f>H173*100/H170</f>
        <v>2.8571428571428572</v>
      </c>
      <c r="J173" s="31">
        <v>20</v>
      </c>
      <c r="K173" s="32">
        <f>J173*100/J170</f>
        <v>27.027027027027028</v>
      </c>
      <c r="L173" s="31">
        <v>4</v>
      </c>
      <c r="M173" s="32">
        <f>L173*100/L170</f>
        <v>11.111111111111111</v>
      </c>
      <c r="N173" s="31">
        <v>26</v>
      </c>
      <c r="O173" s="32">
        <f>N173*100/N170</f>
        <v>21.666666666666668</v>
      </c>
      <c r="P173" s="31">
        <f t="shared" si="18"/>
        <v>55</v>
      </c>
      <c r="Q173" s="33">
        <f>P173*100/P170</f>
        <v>18.581081081081081</v>
      </c>
    </row>
    <row r="174" spans="1:17" x14ac:dyDescent="0.6">
      <c r="A174" s="107"/>
      <c r="B174" s="30" t="s">
        <v>44</v>
      </c>
      <c r="C174" s="30"/>
      <c r="D174" s="31">
        <v>0</v>
      </c>
      <c r="E174" s="32">
        <f>D174*100/D170</f>
        <v>0</v>
      </c>
      <c r="F174" s="31">
        <v>0</v>
      </c>
      <c r="G174" s="32">
        <f>F174*100/F170</f>
        <v>0</v>
      </c>
      <c r="H174" s="31">
        <v>30</v>
      </c>
      <c r="I174" s="32">
        <f>H174*100/H170</f>
        <v>85.714285714285708</v>
      </c>
      <c r="J174" s="31">
        <v>11</v>
      </c>
      <c r="K174" s="32">
        <f>J174*100/J170</f>
        <v>14.864864864864865</v>
      </c>
      <c r="L174" s="31">
        <v>3</v>
      </c>
      <c r="M174" s="32">
        <f>L174*100/L170</f>
        <v>8.3333333333333339</v>
      </c>
      <c r="N174" s="31">
        <v>30</v>
      </c>
      <c r="O174" s="32">
        <f>N174*100/N170</f>
        <v>25</v>
      </c>
      <c r="P174" s="31">
        <f t="shared" si="18"/>
        <v>74</v>
      </c>
      <c r="Q174" s="33">
        <f>P174*100/P170</f>
        <v>25</v>
      </c>
    </row>
    <row r="175" spans="1:17" s="53" customFormat="1" x14ac:dyDescent="0.6">
      <c r="A175" s="108" t="s">
        <v>163</v>
      </c>
      <c r="B175" s="97" t="s">
        <v>4</v>
      </c>
      <c r="C175" s="97"/>
      <c r="D175" s="111">
        <f t="shared" ref="D175:O175" si="21">SUM(D176:D185)</f>
        <v>10</v>
      </c>
      <c r="E175" s="99">
        <f t="shared" si="21"/>
        <v>100</v>
      </c>
      <c r="F175" s="111">
        <f t="shared" si="21"/>
        <v>1</v>
      </c>
      <c r="G175" s="99">
        <f t="shared" si="21"/>
        <v>100</v>
      </c>
      <c r="H175" s="111">
        <f t="shared" si="21"/>
        <v>36</v>
      </c>
      <c r="I175" s="99">
        <f t="shared" si="21"/>
        <v>100</v>
      </c>
      <c r="J175" s="111">
        <f t="shared" si="21"/>
        <v>56</v>
      </c>
      <c r="K175" s="99">
        <f t="shared" si="21"/>
        <v>100</v>
      </c>
      <c r="L175" s="111">
        <f t="shared" si="21"/>
        <v>26</v>
      </c>
      <c r="M175" s="99">
        <f t="shared" si="21"/>
        <v>100</v>
      </c>
      <c r="N175" s="111">
        <f t="shared" si="21"/>
        <v>88</v>
      </c>
      <c r="O175" s="99">
        <f t="shared" si="21"/>
        <v>100</v>
      </c>
      <c r="P175" s="111">
        <f t="shared" si="18"/>
        <v>217</v>
      </c>
      <c r="Q175" s="100">
        <f>SUM(Q176:Q185)</f>
        <v>100.00000000000003</v>
      </c>
    </row>
    <row r="176" spans="1:17" ht="18.75" customHeight="1" x14ac:dyDescent="0.6">
      <c r="A176" s="108"/>
      <c r="B176" s="30" t="s">
        <v>51</v>
      </c>
      <c r="C176" s="30"/>
      <c r="D176" s="31">
        <v>3</v>
      </c>
      <c r="E176" s="32">
        <f>D176*100/D175</f>
        <v>30</v>
      </c>
      <c r="F176" s="31">
        <v>1</v>
      </c>
      <c r="G176" s="32">
        <f>F176*100/F175</f>
        <v>100</v>
      </c>
      <c r="H176" s="31">
        <v>11</v>
      </c>
      <c r="I176" s="32">
        <f>H176*100/H175</f>
        <v>30.555555555555557</v>
      </c>
      <c r="J176" s="31">
        <v>2</v>
      </c>
      <c r="K176" s="32">
        <f>J176*100/J175</f>
        <v>3.5714285714285716</v>
      </c>
      <c r="L176" s="31">
        <v>6</v>
      </c>
      <c r="M176" s="32">
        <f>L176*100/L175</f>
        <v>23.076923076923077</v>
      </c>
      <c r="N176" s="31">
        <v>8</v>
      </c>
      <c r="O176" s="32">
        <f>N176*100/N175</f>
        <v>9.0909090909090917</v>
      </c>
      <c r="P176" s="31">
        <f t="shared" si="18"/>
        <v>31</v>
      </c>
      <c r="Q176" s="33">
        <f>P176*100/P175</f>
        <v>14.285714285714286</v>
      </c>
    </row>
    <row r="177" spans="1:17" ht="18.75" customHeight="1" x14ac:dyDescent="0.6">
      <c r="A177" s="108"/>
      <c r="B177" s="30" t="s">
        <v>49</v>
      </c>
      <c r="C177" s="30"/>
      <c r="D177" s="31">
        <v>1</v>
      </c>
      <c r="E177" s="32">
        <f>D177*100/D175</f>
        <v>10</v>
      </c>
      <c r="F177" s="31">
        <v>0</v>
      </c>
      <c r="G177" s="32">
        <f>F177*100/F175</f>
        <v>0</v>
      </c>
      <c r="H177" s="31">
        <v>1</v>
      </c>
      <c r="I177" s="32">
        <f>H177*100/H175</f>
        <v>2.7777777777777777</v>
      </c>
      <c r="J177" s="31">
        <v>30</v>
      </c>
      <c r="K177" s="32">
        <f>J177*100/J175</f>
        <v>53.571428571428569</v>
      </c>
      <c r="L177" s="31">
        <v>10</v>
      </c>
      <c r="M177" s="32">
        <f>L177*100/L175</f>
        <v>38.46153846153846</v>
      </c>
      <c r="N177" s="31">
        <v>19</v>
      </c>
      <c r="O177" s="32">
        <f>N177*100/N175</f>
        <v>21.59090909090909</v>
      </c>
      <c r="P177" s="31">
        <f t="shared" si="18"/>
        <v>61</v>
      </c>
      <c r="Q177" s="33">
        <f>P177*100/P175</f>
        <v>28.110599078341014</v>
      </c>
    </row>
    <row r="178" spans="1:17" ht="18.75" customHeight="1" x14ac:dyDescent="0.6">
      <c r="A178" s="108"/>
      <c r="B178" s="30" t="s">
        <v>50</v>
      </c>
      <c r="C178" s="30"/>
      <c r="D178" s="44">
        <v>0</v>
      </c>
      <c r="E178" s="32">
        <f>D178*100/D175</f>
        <v>0</v>
      </c>
      <c r="F178" s="44">
        <v>0</v>
      </c>
      <c r="G178" s="32">
        <f>F178*100/F175</f>
        <v>0</v>
      </c>
      <c r="H178" s="44">
        <v>0</v>
      </c>
      <c r="I178" s="32">
        <f>H178*100/H175</f>
        <v>0</v>
      </c>
      <c r="J178" s="44">
        <v>17</v>
      </c>
      <c r="K178" s="32">
        <f>J178*100/J175</f>
        <v>30.357142857142858</v>
      </c>
      <c r="L178" s="44">
        <v>6</v>
      </c>
      <c r="M178" s="32">
        <f>L178*100/L175</f>
        <v>23.076923076923077</v>
      </c>
      <c r="N178" s="44">
        <v>28</v>
      </c>
      <c r="O178" s="32">
        <f>N178*100/N175</f>
        <v>31.818181818181817</v>
      </c>
      <c r="P178" s="44">
        <f t="shared" si="18"/>
        <v>51</v>
      </c>
      <c r="Q178" s="33">
        <f>P178*100/P175</f>
        <v>23.502304147465438</v>
      </c>
    </row>
    <row r="179" spans="1:17" ht="18.75" customHeight="1" x14ac:dyDescent="0.6">
      <c r="A179" s="108"/>
      <c r="B179" s="30" t="s">
        <v>48</v>
      </c>
      <c r="C179" s="30"/>
      <c r="D179" s="44">
        <v>0</v>
      </c>
      <c r="E179" s="32">
        <f>D179*100/D175</f>
        <v>0</v>
      </c>
      <c r="F179" s="44">
        <v>0</v>
      </c>
      <c r="G179" s="32">
        <f>F179*100/F175</f>
        <v>0</v>
      </c>
      <c r="H179" s="44">
        <v>0</v>
      </c>
      <c r="I179" s="32">
        <f>H179*100/H175</f>
        <v>0</v>
      </c>
      <c r="J179" s="44">
        <v>0</v>
      </c>
      <c r="K179" s="32">
        <f>J179*100/J175</f>
        <v>0</v>
      </c>
      <c r="L179" s="44">
        <v>4</v>
      </c>
      <c r="M179" s="32">
        <f>L179*100/L175</f>
        <v>15.384615384615385</v>
      </c>
      <c r="N179" s="44">
        <v>27</v>
      </c>
      <c r="O179" s="32">
        <f>N179*100/N175</f>
        <v>30.681818181818183</v>
      </c>
      <c r="P179" s="44">
        <f t="shared" si="18"/>
        <v>31</v>
      </c>
      <c r="Q179" s="33">
        <f>P179*100/P175</f>
        <v>14.285714285714286</v>
      </c>
    </row>
    <row r="180" spans="1:17" ht="18.75" customHeight="1" x14ac:dyDescent="0.6">
      <c r="A180" s="108"/>
      <c r="B180" s="30" t="s">
        <v>47</v>
      </c>
      <c r="C180" s="30"/>
      <c r="D180" s="44">
        <v>0</v>
      </c>
      <c r="E180" s="32">
        <f>D180*100/D175</f>
        <v>0</v>
      </c>
      <c r="F180" s="44">
        <v>0</v>
      </c>
      <c r="G180" s="32">
        <f>F180*100/F175</f>
        <v>0</v>
      </c>
      <c r="H180" s="44">
        <v>0</v>
      </c>
      <c r="I180" s="32">
        <f>H180*100/H175</f>
        <v>0</v>
      </c>
      <c r="J180" s="44">
        <v>0</v>
      </c>
      <c r="K180" s="32">
        <f>J180*100/J175</f>
        <v>0</v>
      </c>
      <c r="L180" s="44">
        <v>0</v>
      </c>
      <c r="M180" s="32">
        <f>L180*100/L175</f>
        <v>0</v>
      </c>
      <c r="N180" s="44">
        <v>6</v>
      </c>
      <c r="O180" s="32">
        <f>N180*100/N175</f>
        <v>6.8181818181818183</v>
      </c>
      <c r="P180" s="44">
        <f t="shared" si="18"/>
        <v>6</v>
      </c>
      <c r="Q180" s="33">
        <f>P180*100/P175</f>
        <v>2.7649769585253456</v>
      </c>
    </row>
    <row r="181" spans="1:17" ht="18.75" customHeight="1" x14ac:dyDescent="0.6">
      <c r="A181" s="108"/>
      <c r="B181" s="30" t="s">
        <v>164</v>
      </c>
      <c r="C181" s="30"/>
      <c r="D181" s="44">
        <v>0</v>
      </c>
      <c r="E181" s="32">
        <f>D181*100/D175</f>
        <v>0</v>
      </c>
      <c r="F181" s="44">
        <v>0</v>
      </c>
      <c r="G181" s="32">
        <f>F181*100/F175</f>
        <v>0</v>
      </c>
      <c r="H181" s="44">
        <v>1</v>
      </c>
      <c r="I181" s="32">
        <f>H181*100/H175</f>
        <v>2.7777777777777777</v>
      </c>
      <c r="J181" s="44">
        <v>0</v>
      </c>
      <c r="K181" s="32">
        <f>J181*100/J175</f>
        <v>0</v>
      </c>
      <c r="L181" s="44">
        <v>0</v>
      </c>
      <c r="M181" s="32">
        <f>L181*100/L175</f>
        <v>0</v>
      </c>
      <c r="N181" s="44">
        <v>0</v>
      </c>
      <c r="O181" s="32">
        <f>N181*100/N175</f>
        <v>0</v>
      </c>
      <c r="P181" s="44">
        <f t="shared" si="18"/>
        <v>1</v>
      </c>
      <c r="Q181" s="33">
        <f>P181*100/P175</f>
        <v>0.46082949308755761</v>
      </c>
    </row>
    <row r="182" spans="1:17" ht="18.75" customHeight="1" x14ac:dyDescent="0.6">
      <c r="A182" s="108"/>
      <c r="B182" s="30" t="s">
        <v>165</v>
      </c>
      <c r="C182" s="30"/>
      <c r="D182" s="44">
        <v>0</v>
      </c>
      <c r="E182" s="32">
        <f>D182*100/D175</f>
        <v>0</v>
      </c>
      <c r="F182" s="44">
        <v>0</v>
      </c>
      <c r="G182" s="32">
        <f>F182*100/F175</f>
        <v>0</v>
      </c>
      <c r="H182" s="44">
        <v>23</v>
      </c>
      <c r="I182" s="32">
        <f>H182*100/H175</f>
        <v>63.888888888888886</v>
      </c>
      <c r="J182" s="44">
        <v>0</v>
      </c>
      <c r="K182" s="32">
        <f>J182*100/J175</f>
        <v>0</v>
      </c>
      <c r="L182" s="44">
        <v>0</v>
      </c>
      <c r="M182" s="32">
        <f>L182*100/L175</f>
        <v>0</v>
      </c>
      <c r="N182" s="44">
        <v>0</v>
      </c>
      <c r="O182" s="32">
        <f>N182*100/N175</f>
        <v>0</v>
      </c>
      <c r="P182" s="44">
        <f t="shared" si="18"/>
        <v>23</v>
      </c>
      <c r="Q182" s="33">
        <f>P182*100/P175</f>
        <v>10.599078341013826</v>
      </c>
    </row>
    <row r="183" spans="1:17" ht="18.75" customHeight="1" x14ac:dyDescent="0.6">
      <c r="A183" s="108"/>
      <c r="B183" s="30" t="s">
        <v>59</v>
      </c>
      <c r="C183" s="30"/>
      <c r="D183" s="44">
        <v>0</v>
      </c>
      <c r="E183" s="32">
        <f>D183*100/D175</f>
        <v>0</v>
      </c>
      <c r="F183" s="44">
        <v>0</v>
      </c>
      <c r="G183" s="32">
        <f>F183*100/F175</f>
        <v>0</v>
      </c>
      <c r="H183" s="44">
        <v>0</v>
      </c>
      <c r="I183" s="32">
        <f>H183*100/H175</f>
        <v>0</v>
      </c>
      <c r="J183" s="44">
        <v>4</v>
      </c>
      <c r="K183" s="32">
        <f>J183*100/J175</f>
        <v>7.1428571428571432</v>
      </c>
      <c r="L183" s="44">
        <v>0</v>
      </c>
      <c r="M183" s="32">
        <f>L183*100/L175</f>
        <v>0</v>
      </c>
      <c r="N183" s="44">
        <v>0</v>
      </c>
      <c r="O183" s="32">
        <f>N183*100/N175</f>
        <v>0</v>
      </c>
      <c r="P183" s="44">
        <f t="shared" si="18"/>
        <v>4</v>
      </c>
      <c r="Q183" s="33">
        <f>P183*100/P175</f>
        <v>1.8433179723502304</v>
      </c>
    </row>
    <row r="184" spans="1:17" ht="18.75" customHeight="1" x14ac:dyDescent="0.6">
      <c r="A184" s="108"/>
      <c r="B184" s="30" t="s">
        <v>101</v>
      </c>
      <c r="C184" s="30"/>
      <c r="D184" s="44">
        <v>0</v>
      </c>
      <c r="E184" s="32">
        <f>D184*100/D175</f>
        <v>0</v>
      </c>
      <c r="F184" s="44">
        <v>0</v>
      </c>
      <c r="G184" s="32">
        <f>F184*100/F175</f>
        <v>0</v>
      </c>
      <c r="H184" s="44">
        <v>0</v>
      </c>
      <c r="I184" s="32">
        <f>H184*100/H175</f>
        <v>0</v>
      </c>
      <c r="J184" s="44">
        <v>3</v>
      </c>
      <c r="K184" s="32">
        <f>J184*100/J175</f>
        <v>5.3571428571428568</v>
      </c>
      <c r="L184" s="44">
        <v>0</v>
      </c>
      <c r="M184" s="32">
        <f>L184*100/L175</f>
        <v>0</v>
      </c>
      <c r="N184" s="44">
        <v>0</v>
      </c>
      <c r="O184" s="32">
        <f>N184*100/N175</f>
        <v>0</v>
      </c>
      <c r="P184" s="44">
        <f t="shared" si="18"/>
        <v>3</v>
      </c>
      <c r="Q184" s="33">
        <f>P184*100/P175</f>
        <v>1.3824884792626728</v>
      </c>
    </row>
    <row r="185" spans="1:17" ht="18.75" customHeight="1" x14ac:dyDescent="0.6">
      <c r="A185" s="108"/>
      <c r="B185" s="30" t="s">
        <v>166</v>
      </c>
      <c r="C185" s="30"/>
      <c r="D185" s="31">
        <v>6</v>
      </c>
      <c r="E185" s="32">
        <f>D185*100/D175</f>
        <v>60</v>
      </c>
      <c r="F185" s="31">
        <v>0</v>
      </c>
      <c r="G185" s="32">
        <f>F185*100/F175</f>
        <v>0</v>
      </c>
      <c r="H185" s="31">
        <v>0</v>
      </c>
      <c r="I185" s="32">
        <f>H185*100/H175</f>
        <v>0</v>
      </c>
      <c r="J185" s="31">
        <v>0</v>
      </c>
      <c r="K185" s="32">
        <f>J185*100/J175</f>
        <v>0</v>
      </c>
      <c r="L185" s="44">
        <v>0</v>
      </c>
      <c r="M185" s="32">
        <f>L185*100/L175</f>
        <v>0</v>
      </c>
      <c r="N185" s="44">
        <v>0</v>
      </c>
      <c r="O185" s="32">
        <f>N185*100/N175</f>
        <v>0</v>
      </c>
      <c r="P185" s="44">
        <f t="shared" si="18"/>
        <v>6</v>
      </c>
      <c r="Q185" s="33">
        <f>P185*100/P175</f>
        <v>2.7649769585253456</v>
      </c>
    </row>
    <row r="186" spans="1:17" s="53" customFormat="1" x14ac:dyDescent="0.6">
      <c r="A186" s="107" t="s">
        <v>167</v>
      </c>
      <c r="B186" s="113" t="s">
        <v>4</v>
      </c>
      <c r="C186" s="113"/>
      <c r="D186" s="114">
        <f>SUM(D187:D189)</f>
        <v>18</v>
      </c>
      <c r="E186" s="115">
        <f>SUM(E187:E188)</f>
        <v>100</v>
      </c>
      <c r="F186" s="114">
        <f t="shared" ref="F186" si="22">SUM(F187:F189)</f>
        <v>1</v>
      </c>
      <c r="G186" s="115">
        <f t="shared" ref="G186" si="23">SUM(G187:G188)</f>
        <v>100</v>
      </c>
      <c r="H186" s="114">
        <f t="shared" ref="H186" si="24">SUM(H187:H189)</f>
        <v>26</v>
      </c>
      <c r="I186" s="115">
        <f t="shared" ref="I186" si="25">SUM(I187:I188)</f>
        <v>100</v>
      </c>
      <c r="J186" s="114">
        <f t="shared" ref="J186" si="26">SUM(J187:J189)</f>
        <v>56</v>
      </c>
      <c r="K186" s="115">
        <f t="shared" ref="K186" si="27">SUM(K187:K188)</f>
        <v>100.13227513227514</v>
      </c>
      <c r="L186" s="117">
        <f t="shared" ref="L186" si="28">SUM(L187:L189)</f>
        <v>28</v>
      </c>
      <c r="M186" s="115">
        <f t="shared" ref="M186" si="29">SUM(M187:M188)</f>
        <v>100.13227513227514</v>
      </c>
      <c r="N186" s="117">
        <f t="shared" ref="N186" si="30">SUM(N187:N189)</f>
        <v>78</v>
      </c>
      <c r="O186" s="115">
        <f t="shared" ref="O186" si="31">SUM(O187:O188)</f>
        <v>100.64102564102564</v>
      </c>
      <c r="P186" s="117">
        <f t="shared" si="18"/>
        <v>207</v>
      </c>
      <c r="Q186" s="118">
        <f>SUM(Q187:Q188)</f>
        <v>100</v>
      </c>
    </row>
    <row r="187" spans="1:17" ht="18.75" customHeight="1" x14ac:dyDescent="0.6">
      <c r="A187" s="107"/>
      <c r="B187" s="30" t="s">
        <v>168</v>
      </c>
      <c r="C187" s="30"/>
      <c r="D187" s="31">
        <v>18</v>
      </c>
      <c r="E187" s="32">
        <f>D187*100/D186</f>
        <v>100</v>
      </c>
      <c r="F187" s="31">
        <v>1</v>
      </c>
      <c r="G187" s="32">
        <f>F187*100/F186</f>
        <v>100</v>
      </c>
      <c r="H187" s="31">
        <v>26</v>
      </c>
      <c r="I187" s="32">
        <f>H187*100/H186</f>
        <v>100</v>
      </c>
      <c r="J187" s="31">
        <v>54</v>
      </c>
      <c r="K187" s="32">
        <f>J187*100/J186</f>
        <v>96.428571428571431</v>
      </c>
      <c r="L187" s="31">
        <v>27</v>
      </c>
      <c r="M187" s="32">
        <f>L187*100/L186</f>
        <v>96.428571428571431</v>
      </c>
      <c r="N187" s="31">
        <v>72</v>
      </c>
      <c r="O187" s="32">
        <f>N187*100/N186</f>
        <v>92.307692307692307</v>
      </c>
      <c r="P187" s="31">
        <f t="shared" si="18"/>
        <v>198</v>
      </c>
      <c r="Q187" s="33">
        <f>P187*100/P186</f>
        <v>95.652173913043484</v>
      </c>
    </row>
    <row r="188" spans="1:17" ht="18.75" customHeight="1" x14ac:dyDescent="0.6">
      <c r="A188" s="107"/>
      <c r="B188" s="30" t="s">
        <v>62</v>
      </c>
      <c r="C188" s="30"/>
      <c r="D188" s="31">
        <v>0</v>
      </c>
      <c r="E188" s="32">
        <f>D188*100/D187</f>
        <v>0</v>
      </c>
      <c r="F188" s="31">
        <v>0</v>
      </c>
      <c r="G188" s="32">
        <f>F188*100/F187</f>
        <v>0</v>
      </c>
      <c r="H188" s="31">
        <v>0</v>
      </c>
      <c r="I188" s="32">
        <f>H188*100/H187</f>
        <v>0</v>
      </c>
      <c r="J188" s="31">
        <v>2</v>
      </c>
      <c r="K188" s="32">
        <f>J188*100/J187</f>
        <v>3.7037037037037037</v>
      </c>
      <c r="L188" s="31">
        <v>1</v>
      </c>
      <c r="M188" s="32">
        <f>L188*100/L187</f>
        <v>3.7037037037037037</v>
      </c>
      <c r="N188" s="31">
        <v>6</v>
      </c>
      <c r="O188" s="32">
        <f>N188*100/N187</f>
        <v>8.3333333333333339</v>
      </c>
      <c r="P188" s="31">
        <f t="shared" si="18"/>
        <v>9</v>
      </c>
      <c r="Q188" s="33">
        <f>P188*100/P186</f>
        <v>4.3478260869565215</v>
      </c>
    </row>
    <row r="189" spans="1:17" ht="37.5" customHeight="1" x14ac:dyDescent="0.6">
      <c r="A189" s="107"/>
      <c r="B189" s="30" t="s">
        <v>71</v>
      </c>
      <c r="C189" s="30"/>
      <c r="D189" s="31"/>
      <c r="E189" s="59"/>
      <c r="F189" s="31"/>
      <c r="G189" s="32"/>
      <c r="H189" s="31"/>
      <c r="I189" s="32"/>
      <c r="J189" s="31"/>
      <c r="K189" s="32"/>
      <c r="L189" s="31"/>
      <c r="M189" s="32"/>
      <c r="N189" s="31" t="s">
        <v>169</v>
      </c>
      <c r="O189" s="32"/>
      <c r="P189" s="31" t="s">
        <v>169</v>
      </c>
      <c r="Q189" s="59"/>
    </row>
    <row r="190" spans="1:17" s="53" customFormat="1" ht="37.5" customHeight="1" x14ac:dyDescent="0.6">
      <c r="A190" s="108" t="s">
        <v>170</v>
      </c>
      <c r="B190" s="97" t="s">
        <v>4</v>
      </c>
      <c r="C190" s="97"/>
      <c r="D190" s="119">
        <f>SUM(D191:D194)</f>
        <v>3</v>
      </c>
      <c r="E190" s="99">
        <f>SUM(E191:E194)</f>
        <v>100</v>
      </c>
      <c r="F190" s="111">
        <f t="shared" ref="F190:O190" si="32">SUM(F191:F194)</f>
        <v>0</v>
      </c>
      <c r="G190" s="99">
        <f t="shared" si="32"/>
        <v>0</v>
      </c>
      <c r="H190" s="111">
        <f t="shared" si="32"/>
        <v>0</v>
      </c>
      <c r="I190" s="99">
        <f t="shared" si="32"/>
        <v>0</v>
      </c>
      <c r="J190" s="111">
        <f t="shared" si="32"/>
        <v>12</v>
      </c>
      <c r="K190" s="99">
        <f t="shared" si="32"/>
        <v>100</v>
      </c>
      <c r="L190" s="111">
        <f t="shared" si="32"/>
        <v>1</v>
      </c>
      <c r="M190" s="99">
        <f t="shared" si="32"/>
        <v>100</v>
      </c>
      <c r="N190" s="111">
        <f t="shared" si="32"/>
        <v>27</v>
      </c>
      <c r="O190" s="99">
        <f t="shared" si="32"/>
        <v>100</v>
      </c>
      <c r="P190" s="111">
        <f t="shared" si="18"/>
        <v>43</v>
      </c>
      <c r="Q190" s="120">
        <f>SUM(Q191:Q194)</f>
        <v>100</v>
      </c>
    </row>
    <row r="191" spans="1:17" ht="18.75" customHeight="1" x14ac:dyDescent="0.6">
      <c r="A191" s="108"/>
      <c r="B191" s="30" t="s">
        <v>51</v>
      </c>
      <c r="C191" s="30"/>
      <c r="D191" s="31">
        <v>1</v>
      </c>
      <c r="E191" s="32">
        <f>D191*100/D190</f>
        <v>33.333333333333336</v>
      </c>
      <c r="F191" s="31">
        <v>0</v>
      </c>
      <c r="G191" s="32">
        <v>0</v>
      </c>
      <c r="H191" s="31">
        <v>0</v>
      </c>
      <c r="I191" s="32">
        <v>0</v>
      </c>
      <c r="J191" s="31">
        <v>1</v>
      </c>
      <c r="K191" s="32">
        <f>J191*100/J190</f>
        <v>8.3333333333333339</v>
      </c>
      <c r="L191" s="31">
        <v>0</v>
      </c>
      <c r="M191" s="32">
        <f>L191*100/L190</f>
        <v>0</v>
      </c>
      <c r="N191" s="31">
        <v>3</v>
      </c>
      <c r="O191" s="32">
        <f>N191*100/N190</f>
        <v>11.111111111111111</v>
      </c>
      <c r="P191" s="31">
        <f t="shared" si="18"/>
        <v>5</v>
      </c>
      <c r="Q191" s="33">
        <f>P191*100/P190</f>
        <v>11.627906976744185</v>
      </c>
    </row>
    <row r="192" spans="1:17" ht="18.75" customHeight="1" x14ac:dyDescent="0.6">
      <c r="A192" s="108"/>
      <c r="B192" s="30" t="s">
        <v>49</v>
      </c>
      <c r="C192" s="30"/>
      <c r="D192" s="31">
        <v>2</v>
      </c>
      <c r="E192" s="32">
        <f>D192*100/D190</f>
        <v>66.666666666666671</v>
      </c>
      <c r="F192" s="31">
        <v>0</v>
      </c>
      <c r="G192" s="32">
        <v>0</v>
      </c>
      <c r="H192" s="31">
        <v>0</v>
      </c>
      <c r="I192" s="32">
        <v>0</v>
      </c>
      <c r="J192" s="31">
        <v>3</v>
      </c>
      <c r="K192" s="32">
        <f>J192*100/J190</f>
        <v>25</v>
      </c>
      <c r="L192" s="31">
        <v>0</v>
      </c>
      <c r="M192" s="32">
        <f>L192*100/L190</f>
        <v>0</v>
      </c>
      <c r="N192" s="31">
        <v>9</v>
      </c>
      <c r="O192" s="32">
        <f>N192*100/N190</f>
        <v>33.333333333333336</v>
      </c>
      <c r="P192" s="31">
        <f t="shared" si="18"/>
        <v>14</v>
      </c>
      <c r="Q192" s="33">
        <f>P192*100/P190</f>
        <v>32.558139534883722</v>
      </c>
    </row>
    <row r="193" spans="1:18" ht="18.75" customHeight="1" x14ac:dyDescent="0.6">
      <c r="A193" s="108"/>
      <c r="B193" s="30" t="s">
        <v>50</v>
      </c>
      <c r="C193" s="30"/>
      <c r="D193" s="44">
        <v>0</v>
      </c>
      <c r="E193" s="32">
        <f>D193*100/D190</f>
        <v>0</v>
      </c>
      <c r="F193" s="44">
        <v>0</v>
      </c>
      <c r="G193" s="32">
        <v>0</v>
      </c>
      <c r="H193" s="44">
        <v>0</v>
      </c>
      <c r="I193" s="32">
        <v>0</v>
      </c>
      <c r="J193" s="44">
        <v>8</v>
      </c>
      <c r="K193" s="32">
        <f>J193*100/J190</f>
        <v>66.666666666666671</v>
      </c>
      <c r="L193" s="44">
        <v>1</v>
      </c>
      <c r="M193" s="32">
        <f>L193*100/L190</f>
        <v>100</v>
      </c>
      <c r="N193" s="44">
        <v>11</v>
      </c>
      <c r="O193" s="32">
        <f>N193*100/N190</f>
        <v>40.74074074074074</v>
      </c>
      <c r="P193" s="44">
        <f t="shared" si="18"/>
        <v>20</v>
      </c>
      <c r="Q193" s="33">
        <f>P193*100/P190</f>
        <v>46.511627906976742</v>
      </c>
    </row>
    <row r="194" spans="1:18" ht="18.75" customHeight="1" x14ac:dyDescent="0.6">
      <c r="A194" s="108"/>
      <c r="B194" s="55" t="s">
        <v>48</v>
      </c>
      <c r="C194" s="55"/>
      <c r="D194" s="44">
        <v>0</v>
      </c>
      <c r="E194" s="32">
        <f>D194*100/D190</f>
        <v>0</v>
      </c>
      <c r="F194" s="44">
        <v>0</v>
      </c>
      <c r="G194" s="32">
        <v>0</v>
      </c>
      <c r="H194" s="44">
        <v>0</v>
      </c>
      <c r="I194" s="32">
        <v>0</v>
      </c>
      <c r="J194" s="44">
        <v>0</v>
      </c>
      <c r="K194" s="32">
        <f>J194*100/J190</f>
        <v>0</v>
      </c>
      <c r="L194" s="44">
        <v>0</v>
      </c>
      <c r="M194" s="32">
        <f>L194*100/L190</f>
        <v>0</v>
      </c>
      <c r="N194" s="44">
        <v>4</v>
      </c>
      <c r="O194" s="32">
        <f>N194*100/N190</f>
        <v>14.814814814814815</v>
      </c>
      <c r="P194" s="44">
        <f t="shared" si="18"/>
        <v>4</v>
      </c>
      <c r="Q194" s="33">
        <f>P194*100/P190</f>
        <v>9.3023255813953494</v>
      </c>
    </row>
    <row r="195" spans="1:18" s="53" customFormat="1" x14ac:dyDescent="0.6">
      <c r="A195" s="107" t="s">
        <v>171</v>
      </c>
      <c r="B195" s="113" t="s">
        <v>4</v>
      </c>
      <c r="C195" s="113"/>
      <c r="D195" s="114">
        <f>SUM(D196:D198)</f>
        <v>5</v>
      </c>
      <c r="E195" s="115">
        <f>SUM(E196:E199)</f>
        <v>200</v>
      </c>
      <c r="F195" s="117">
        <f>SUM(F196:F198)</f>
        <v>0</v>
      </c>
      <c r="G195" s="115">
        <f>SUM(G196:G199)</f>
        <v>0</v>
      </c>
      <c r="H195" s="117">
        <f>SUM(H196:H198)</f>
        <v>0</v>
      </c>
      <c r="I195" s="115">
        <f>SUM(I196:I199)</f>
        <v>100</v>
      </c>
      <c r="J195" s="117">
        <f>SUM(J196:J198)</f>
        <v>11</v>
      </c>
      <c r="K195" s="115">
        <f>SUM(K196:K199)</f>
        <v>200</v>
      </c>
      <c r="L195" s="117">
        <f>SUM(L196:L198)</f>
        <v>0</v>
      </c>
      <c r="M195" s="115">
        <f>SUM(M196:M199)</f>
        <v>100.00000000000001</v>
      </c>
      <c r="N195" s="117">
        <f>SUM(N196:N198)</f>
        <v>24</v>
      </c>
      <c r="O195" s="115">
        <f>SUM(O196:O199)</f>
        <v>200</v>
      </c>
      <c r="P195" s="117">
        <f t="shared" si="18"/>
        <v>40</v>
      </c>
      <c r="Q195" s="121">
        <f>SUM(Q196:Q198)</f>
        <v>100</v>
      </c>
    </row>
    <row r="196" spans="1:18" ht="18.75" customHeight="1" x14ac:dyDescent="0.6">
      <c r="A196" s="107"/>
      <c r="B196" s="30" t="s">
        <v>61</v>
      </c>
      <c r="C196" s="30"/>
      <c r="D196" s="31">
        <v>4</v>
      </c>
      <c r="E196" s="32">
        <f>D196*100/D195</f>
        <v>80</v>
      </c>
      <c r="F196" s="31">
        <v>0</v>
      </c>
      <c r="G196" s="32">
        <v>0</v>
      </c>
      <c r="H196" s="31">
        <v>0</v>
      </c>
      <c r="I196" s="32">
        <v>0</v>
      </c>
      <c r="J196" s="31">
        <v>11</v>
      </c>
      <c r="K196" s="32">
        <f>J196*100/J195</f>
        <v>100</v>
      </c>
      <c r="L196" s="31">
        <v>0</v>
      </c>
      <c r="M196" s="32">
        <v>0</v>
      </c>
      <c r="N196" s="31">
        <v>19</v>
      </c>
      <c r="O196" s="32">
        <f>N196*100/N195</f>
        <v>79.166666666666671</v>
      </c>
      <c r="P196" s="31">
        <f t="shared" si="18"/>
        <v>34</v>
      </c>
      <c r="Q196" s="33">
        <f>P196*100/P195</f>
        <v>85</v>
      </c>
    </row>
    <row r="197" spans="1:18" ht="18.75" customHeight="1" x14ac:dyDescent="0.6">
      <c r="A197" s="107"/>
      <c r="B197" s="30" t="s">
        <v>62</v>
      </c>
      <c r="C197" s="30"/>
      <c r="D197" s="31">
        <v>1</v>
      </c>
      <c r="E197" s="32">
        <f>D197*100/D195</f>
        <v>20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f>J197*100/J195</f>
        <v>0</v>
      </c>
      <c r="L197" s="31">
        <v>0</v>
      </c>
      <c r="M197" s="32">
        <v>0</v>
      </c>
      <c r="N197" s="31">
        <v>5</v>
      </c>
      <c r="O197" s="32">
        <f>N197*100/N195</f>
        <v>20.833333333333332</v>
      </c>
      <c r="P197" s="31">
        <f t="shared" si="18"/>
        <v>6</v>
      </c>
      <c r="Q197" s="33">
        <f>P197*100/P195</f>
        <v>15</v>
      </c>
    </row>
    <row r="198" spans="1:18" ht="37.5" customHeight="1" x14ac:dyDescent="0.6">
      <c r="A198" s="107"/>
      <c r="B198" s="30" t="s">
        <v>71</v>
      </c>
      <c r="C198" s="30"/>
      <c r="D198" s="31"/>
      <c r="E198" s="32"/>
      <c r="F198" s="31"/>
      <c r="G198" s="32"/>
      <c r="H198" s="31"/>
      <c r="I198" s="32"/>
      <c r="J198" s="31"/>
      <c r="K198" s="32"/>
      <c r="L198" s="31"/>
      <c r="M198" s="32"/>
      <c r="N198" s="31" t="s">
        <v>172</v>
      </c>
      <c r="O198" s="32"/>
      <c r="P198" s="31" t="s">
        <v>172</v>
      </c>
      <c r="Q198" s="59"/>
    </row>
    <row r="199" spans="1:18" s="53" customFormat="1" x14ac:dyDescent="0.6">
      <c r="A199" s="108" t="s">
        <v>173</v>
      </c>
      <c r="B199" s="108" t="s">
        <v>4</v>
      </c>
      <c r="C199" s="108"/>
      <c r="D199" s="122">
        <f t="shared" ref="D199:O199" si="33">SUM(D200:D206)</f>
        <v>11</v>
      </c>
      <c r="E199" s="99">
        <f t="shared" si="33"/>
        <v>100</v>
      </c>
      <c r="F199" s="111">
        <f t="shared" si="33"/>
        <v>0</v>
      </c>
      <c r="G199" s="99">
        <f t="shared" si="33"/>
        <v>0</v>
      </c>
      <c r="H199" s="111">
        <f t="shared" si="33"/>
        <v>8</v>
      </c>
      <c r="I199" s="99">
        <f t="shared" si="33"/>
        <v>100</v>
      </c>
      <c r="J199" s="111">
        <f t="shared" si="33"/>
        <v>13</v>
      </c>
      <c r="K199" s="99">
        <f t="shared" si="33"/>
        <v>100</v>
      </c>
      <c r="L199" s="111">
        <f t="shared" si="33"/>
        <v>6</v>
      </c>
      <c r="M199" s="99">
        <f t="shared" si="33"/>
        <v>100.00000000000001</v>
      </c>
      <c r="N199" s="111">
        <f t="shared" si="33"/>
        <v>33</v>
      </c>
      <c r="O199" s="99">
        <f t="shared" si="33"/>
        <v>100</v>
      </c>
      <c r="P199" s="111">
        <f t="shared" si="18"/>
        <v>71</v>
      </c>
      <c r="Q199" s="123">
        <f>SUM(Q200:Q206)</f>
        <v>99.999999999999972</v>
      </c>
    </row>
    <row r="200" spans="1:18" ht="18.75" customHeight="1" x14ac:dyDescent="0.6">
      <c r="A200" s="108"/>
      <c r="B200" s="30" t="s">
        <v>51</v>
      </c>
      <c r="C200" s="30"/>
      <c r="D200" s="31">
        <v>3</v>
      </c>
      <c r="E200" s="32">
        <f>D200*100/D199</f>
        <v>27.272727272727273</v>
      </c>
      <c r="F200" s="31">
        <v>0</v>
      </c>
      <c r="G200" s="32">
        <v>0</v>
      </c>
      <c r="H200" s="31">
        <v>8</v>
      </c>
      <c r="I200" s="32">
        <f>H200*100/H199</f>
        <v>100</v>
      </c>
      <c r="J200" s="31">
        <v>1</v>
      </c>
      <c r="K200" s="32">
        <f>J200*100/J199</f>
        <v>7.6923076923076925</v>
      </c>
      <c r="L200" s="31">
        <v>0</v>
      </c>
      <c r="M200" s="32">
        <f>L200*100/L199</f>
        <v>0</v>
      </c>
      <c r="N200" s="31">
        <v>1</v>
      </c>
      <c r="O200" s="32">
        <f>N200*100/N199</f>
        <v>3.0303030303030303</v>
      </c>
      <c r="P200" s="31">
        <f t="shared" si="18"/>
        <v>13</v>
      </c>
      <c r="Q200" s="33">
        <f>P200*100/P199</f>
        <v>18.309859154929576</v>
      </c>
    </row>
    <row r="201" spans="1:18" ht="18.75" customHeight="1" x14ac:dyDescent="0.6">
      <c r="A201" s="108"/>
      <c r="B201" s="30" t="s">
        <v>49</v>
      </c>
      <c r="C201" s="30"/>
      <c r="D201" s="31">
        <v>8</v>
      </c>
      <c r="E201" s="32">
        <f>D201*100/D199</f>
        <v>72.727272727272734</v>
      </c>
      <c r="F201" s="31">
        <v>0</v>
      </c>
      <c r="G201" s="32">
        <v>0</v>
      </c>
      <c r="H201" s="31">
        <v>0</v>
      </c>
      <c r="I201" s="32">
        <f>H201*100/H199</f>
        <v>0</v>
      </c>
      <c r="J201" s="31">
        <v>5</v>
      </c>
      <c r="K201" s="32">
        <f>J201*100/J199</f>
        <v>38.46153846153846</v>
      </c>
      <c r="L201" s="31">
        <v>4</v>
      </c>
      <c r="M201" s="32">
        <f>L201*100/L199</f>
        <v>66.666666666666671</v>
      </c>
      <c r="N201" s="31">
        <v>11</v>
      </c>
      <c r="O201" s="32">
        <f>N201*100/N199</f>
        <v>33.333333333333336</v>
      </c>
      <c r="P201" s="31">
        <f t="shared" si="18"/>
        <v>28</v>
      </c>
      <c r="Q201" s="33">
        <f>P201*100/P199</f>
        <v>39.436619718309856</v>
      </c>
    </row>
    <row r="202" spans="1:18" ht="18.75" customHeight="1" x14ac:dyDescent="0.6">
      <c r="A202" s="108"/>
      <c r="B202" s="30" t="s">
        <v>50</v>
      </c>
      <c r="C202" s="30"/>
      <c r="D202" s="44">
        <v>0</v>
      </c>
      <c r="E202" s="32">
        <f>D202*100/D199</f>
        <v>0</v>
      </c>
      <c r="F202" s="44">
        <v>0</v>
      </c>
      <c r="G202" s="32">
        <v>0</v>
      </c>
      <c r="H202" s="44">
        <v>0</v>
      </c>
      <c r="I202" s="32">
        <f>H202*100/H199</f>
        <v>0</v>
      </c>
      <c r="J202" s="44">
        <v>6</v>
      </c>
      <c r="K202" s="32">
        <f>J202*100/J199</f>
        <v>46.153846153846153</v>
      </c>
      <c r="L202" s="44">
        <v>0</v>
      </c>
      <c r="M202" s="32">
        <f>L202*100/L199</f>
        <v>0</v>
      </c>
      <c r="N202" s="44">
        <v>11</v>
      </c>
      <c r="O202" s="32">
        <f>N202*100/N199</f>
        <v>33.333333333333336</v>
      </c>
      <c r="P202" s="44">
        <f t="shared" si="18"/>
        <v>17</v>
      </c>
      <c r="Q202" s="33">
        <f>P202*100/P199</f>
        <v>23.943661971830984</v>
      </c>
    </row>
    <row r="203" spans="1:18" ht="18.75" customHeight="1" x14ac:dyDescent="0.6">
      <c r="A203" s="108"/>
      <c r="B203" s="30" t="s">
        <v>48</v>
      </c>
      <c r="C203" s="30"/>
      <c r="D203" s="44">
        <v>0</v>
      </c>
      <c r="E203" s="32">
        <f>D203*100/D199</f>
        <v>0</v>
      </c>
      <c r="F203" s="44">
        <v>0</v>
      </c>
      <c r="G203" s="32">
        <v>0</v>
      </c>
      <c r="H203" s="44">
        <v>0</v>
      </c>
      <c r="I203" s="32">
        <f>H203*100/H199</f>
        <v>0</v>
      </c>
      <c r="J203" s="44">
        <v>0</v>
      </c>
      <c r="K203" s="32">
        <f>J203*100/J199</f>
        <v>0</v>
      </c>
      <c r="L203" s="44">
        <v>0</v>
      </c>
      <c r="M203" s="32">
        <f>L203*100/L199</f>
        <v>0</v>
      </c>
      <c r="N203" s="44">
        <v>10</v>
      </c>
      <c r="O203" s="32">
        <f>N203*100/N199</f>
        <v>30.303030303030305</v>
      </c>
      <c r="P203" s="44">
        <f t="shared" si="18"/>
        <v>10</v>
      </c>
      <c r="Q203" s="33">
        <f>P203*100/P199</f>
        <v>14.084507042253522</v>
      </c>
    </row>
    <row r="204" spans="1:18" x14ac:dyDescent="0.6">
      <c r="A204" s="108"/>
      <c r="B204" s="30" t="s">
        <v>174</v>
      </c>
      <c r="C204" s="30"/>
      <c r="D204" s="44">
        <v>0</v>
      </c>
      <c r="E204" s="32">
        <f>D204*100/D199</f>
        <v>0</v>
      </c>
      <c r="F204" s="44">
        <v>0</v>
      </c>
      <c r="G204" s="32">
        <v>0</v>
      </c>
      <c r="H204" s="44">
        <v>0</v>
      </c>
      <c r="I204" s="32">
        <f>H204*100/H199</f>
        <v>0</v>
      </c>
      <c r="J204" s="44">
        <v>1</v>
      </c>
      <c r="K204" s="32">
        <f>J204*100/J199</f>
        <v>7.6923076923076925</v>
      </c>
      <c r="L204" s="44">
        <v>0</v>
      </c>
      <c r="M204" s="32">
        <f>L204*100/L199</f>
        <v>0</v>
      </c>
      <c r="N204" s="44">
        <v>0</v>
      </c>
      <c r="O204" s="32">
        <f>N204*100/N199</f>
        <v>0</v>
      </c>
      <c r="P204" s="44">
        <f t="shared" si="18"/>
        <v>1</v>
      </c>
      <c r="Q204" s="33">
        <f>P204*100/P199</f>
        <v>1.408450704225352</v>
      </c>
    </row>
    <row r="205" spans="1:18" ht="18.75" customHeight="1" x14ac:dyDescent="0.6">
      <c r="A205" s="108"/>
      <c r="B205" s="30" t="s">
        <v>175</v>
      </c>
      <c r="C205" s="30"/>
      <c r="D205" s="44">
        <v>0</v>
      </c>
      <c r="E205" s="32">
        <f>D205*100/D199</f>
        <v>0</v>
      </c>
      <c r="F205" s="44">
        <v>0</v>
      </c>
      <c r="G205" s="32">
        <v>0</v>
      </c>
      <c r="H205" s="44">
        <v>0</v>
      </c>
      <c r="I205" s="32">
        <f>H205*100/H199</f>
        <v>0</v>
      </c>
      <c r="J205" s="44">
        <v>0</v>
      </c>
      <c r="K205" s="32">
        <f>J205*100/J199</f>
        <v>0</v>
      </c>
      <c r="L205" s="44">
        <v>1</v>
      </c>
      <c r="M205" s="32">
        <f>L205*100/L199</f>
        <v>16.666666666666668</v>
      </c>
      <c r="N205" s="44">
        <v>0</v>
      </c>
      <c r="O205" s="32">
        <f>N205*100/N199</f>
        <v>0</v>
      </c>
      <c r="P205" s="44">
        <f t="shared" si="18"/>
        <v>1</v>
      </c>
      <c r="Q205" s="33">
        <f>P205*100/P199</f>
        <v>1.408450704225352</v>
      </c>
    </row>
    <row r="206" spans="1:18" ht="18.75" customHeight="1" x14ac:dyDescent="0.6">
      <c r="A206" s="108"/>
      <c r="B206" s="30" t="s">
        <v>176</v>
      </c>
      <c r="C206" s="30"/>
      <c r="D206" s="44">
        <v>0</v>
      </c>
      <c r="E206" s="32">
        <f>D206*100/D199</f>
        <v>0</v>
      </c>
      <c r="F206" s="44">
        <v>0</v>
      </c>
      <c r="G206" s="32">
        <v>0</v>
      </c>
      <c r="H206" s="44">
        <v>0</v>
      </c>
      <c r="I206" s="32">
        <f>H206*100/H199</f>
        <v>0</v>
      </c>
      <c r="J206" s="44">
        <v>0</v>
      </c>
      <c r="K206" s="32">
        <f>J206*100/J199</f>
        <v>0</v>
      </c>
      <c r="L206" s="44">
        <v>1</v>
      </c>
      <c r="M206" s="32">
        <f>L206*100/L199</f>
        <v>16.666666666666668</v>
      </c>
      <c r="N206" s="44">
        <v>0</v>
      </c>
      <c r="O206" s="32">
        <f>N206*100/N199</f>
        <v>0</v>
      </c>
      <c r="P206" s="44">
        <f t="shared" si="18"/>
        <v>1</v>
      </c>
      <c r="Q206" s="33">
        <f>P206*100/P199</f>
        <v>1.408450704225352</v>
      </c>
    </row>
    <row r="207" spans="1:18" ht="18.75" customHeight="1" x14ac:dyDescent="0.6">
      <c r="A207" s="107" t="s">
        <v>177</v>
      </c>
      <c r="B207" s="113" t="s">
        <v>178</v>
      </c>
      <c r="C207" s="113"/>
      <c r="D207" s="124">
        <v>1101</v>
      </c>
      <c r="E207" s="115"/>
      <c r="F207" s="124">
        <v>950</v>
      </c>
      <c r="G207" s="115"/>
      <c r="H207" s="124">
        <v>1095</v>
      </c>
      <c r="I207" s="115"/>
      <c r="J207" s="124">
        <v>4870</v>
      </c>
      <c r="K207" s="115"/>
      <c r="L207" s="124">
        <v>2257</v>
      </c>
      <c r="M207" s="115"/>
      <c r="N207" s="124">
        <v>2832</v>
      </c>
      <c r="O207" s="115"/>
      <c r="P207" s="124">
        <f>SUM(D207,F207,H207,J207,L207,N207)</f>
        <v>13105</v>
      </c>
      <c r="Q207" s="116"/>
    </row>
    <row r="208" spans="1:18" x14ac:dyDescent="0.6">
      <c r="A208" s="107"/>
      <c r="B208" s="107" t="s">
        <v>179</v>
      </c>
      <c r="C208" s="107"/>
      <c r="D208" s="114">
        <f>D210+D219+D229+D244</f>
        <v>29</v>
      </c>
      <c r="E208" s="115">
        <f>D208*100/D207</f>
        <v>2.6339691189827428</v>
      </c>
      <c r="F208" s="114">
        <f>F210+F219+F229+F244</f>
        <v>7</v>
      </c>
      <c r="G208" s="115">
        <f>F208*100/F207</f>
        <v>0.73684210526315785</v>
      </c>
      <c r="H208" s="114">
        <f>H210+H219+H229+H244</f>
        <v>9</v>
      </c>
      <c r="I208" s="115">
        <f>H208*100/H207</f>
        <v>0.82191780821917804</v>
      </c>
      <c r="J208" s="114">
        <f>J210+J219+J229+J244</f>
        <v>96</v>
      </c>
      <c r="K208" s="115">
        <f>J208*100/J207</f>
        <v>1.9712525667351128</v>
      </c>
      <c r="L208" s="114">
        <f>L210+L219+L229+L244</f>
        <v>24</v>
      </c>
      <c r="M208" s="115">
        <f>L208*100/L207</f>
        <v>1.0633584404076208</v>
      </c>
      <c r="N208" s="114">
        <f>N210+N219+N229+N244</f>
        <v>100</v>
      </c>
      <c r="O208" s="115">
        <f>N208*100/N207</f>
        <v>3.5310734463276838</v>
      </c>
      <c r="P208" s="114">
        <f>SUM(D208,F208,H208,J208,L208,N208)</f>
        <v>265</v>
      </c>
      <c r="Q208" s="121">
        <f>P208*100/P207</f>
        <v>2.0221289584128197</v>
      </c>
      <c r="R208" s="2" t="s">
        <v>81</v>
      </c>
    </row>
    <row r="209" spans="1:19" s="53" customFormat="1" ht="18.75" customHeight="1" x14ac:dyDescent="0.6">
      <c r="A209" s="107"/>
      <c r="B209" s="125" t="s">
        <v>82</v>
      </c>
      <c r="C209" s="126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</row>
    <row r="210" spans="1:19" ht="18.75" customHeight="1" x14ac:dyDescent="0.6">
      <c r="A210" s="107"/>
      <c r="B210" s="107" t="s">
        <v>180</v>
      </c>
      <c r="C210" s="107"/>
      <c r="D210" s="128">
        <v>13</v>
      </c>
      <c r="E210" s="129">
        <f>D210*100/D208</f>
        <v>44.827586206896555</v>
      </c>
      <c r="F210" s="128">
        <v>7</v>
      </c>
      <c r="G210" s="129">
        <f>F210*100/F208</f>
        <v>100</v>
      </c>
      <c r="H210" s="128">
        <v>6</v>
      </c>
      <c r="I210" s="129">
        <f>H210*100/H208</f>
        <v>66.666666666666671</v>
      </c>
      <c r="J210" s="128">
        <v>52</v>
      </c>
      <c r="K210" s="129">
        <f>J210*100/J208</f>
        <v>54.166666666666664</v>
      </c>
      <c r="L210" s="128">
        <v>17</v>
      </c>
      <c r="M210" s="129">
        <f>L210*100/L208</f>
        <v>70.833333333333329</v>
      </c>
      <c r="N210" s="128">
        <v>53</v>
      </c>
      <c r="O210" s="129">
        <f>N210*100/N208</f>
        <v>53</v>
      </c>
      <c r="P210" s="128">
        <f t="shared" ref="P210:P217" si="34">SUM(D210,F210,H210,J210,L210,N210)</f>
        <v>148</v>
      </c>
      <c r="Q210" s="130">
        <f>P210*100/P208</f>
        <v>55.849056603773583</v>
      </c>
    </row>
    <row r="211" spans="1:19" ht="18.75" customHeight="1" x14ac:dyDescent="0.6">
      <c r="A211" s="107"/>
      <c r="B211" s="59"/>
      <c r="C211" s="70" t="s">
        <v>84</v>
      </c>
      <c r="D211" s="31"/>
      <c r="E211" s="32"/>
      <c r="F211" s="31"/>
      <c r="G211" s="32"/>
      <c r="H211" s="31"/>
      <c r="I211" s="32"/>
      <c r="J211" s="31"/>
      <c r="K211" s="32"/>
      <c r="L211" s="31"/>
      <c r="M211" s="32"/>
      <c r="N211" s="31"/>
      <c r="O211" s="32"/>
      <c r="P211" s="31">
        <f t="shared" si="34"/>
        <v>0</v>
      </c>
      <c r="Q211" s="59"/>
    </row>
    <row r="212" spans="1:19" ht="18.75" customHeight="1" x14ac:dyDescent="0.6">
      <c r="A212" s="107"/>
      <c r="B212" s="57"/>
      <c r="C212" s="57" t="s">
        <v>181</v>
      </c>
      <c r="D212" s="31">
        <v>1</v>
      </c>
      <c r="E212" s="32"/>
      <c r="F212" s="31">
        <v>3</v>
      </c>
      <c r="G212" s="32"/>
      <c r="H212" s="31">
        <v>3</v>
      </c>
      <c r="I212" s="32"/>
      <c r="J212" s="31">
        <v>7</v>
      </c>
      <c r="K212" s="32"/>
      <c r="L212" s="31">
        <v>2</v>
      </c>
      <c r="M212" s="32"/>
      <c r="N212" s="31">
        <v>8</v>
      </c>
      <c r="O212" s="32"/>
      <c r="P212" s="31">
        <f t="shared" si="34"/>
        <v>24</v>
      </c>
      <c r="Q212" s="59"/>
    </row>
    <row r="213" spans="1:19" ht="18.75" customHeight="1" x14ac:dyDescent="0.6">
      <c r="A213" s="107"/>
      <c r="B213" s="57"/>
      <c r="C213" s="57" t="s">
        <v>87</v>
      </c>
      <c r="D213" s="31">
        <v>0</v>
      </c>
      <c r="E213" s="32"/>
      <c r="F213" s="31">
        <v>3</v>
      </c>
      <c r="G213" s="32"/>
      <c r="H213" s="31">
        <v>0</v>
      </c>
      <c r="I213" s="32"/>
      <c r="J213" s="31">
        <v>3</v>
      </c>
      <c r="K213" s="32"/>
      <c r="L213" s="31">
        <v>0</v>
      </c>
      <c r="M213" s="32"/>
      <c r="N213" s="31">
        <v>0</v>
      </c>
      <c r="O213" s="32"/>
      <c r="P213" s="31">
        <f t="shared" si="34"/>
        <v>6</v>
      </c>
      <c r="Q213" s="59"/>
    </row>
    <row r="214" spans="1:19" ht="18.75" customHeight="1" x14ac:dyDescent="0.6">
      <c r="A214" s="107"/>
      <c r="B214" s="57"/>
      <c r="C214" s="57" t="s">
        <v>182</v>
      </c>
      <c r="D214" s="31">
        <v>0</v>
      </c>
      <c r="E214" s="32"/>
      <c r="F214" s="31">
        <v>0</v>
      </c>
      <c r="G214" s="32"/>
      <c r="H214" s="31">
        <v>0</v>
      </c>
      <c r="I214" s="32"/>
      <c r="J214" s="31">
        <v>6</v>
      </c>
      <c r="K214" s="32"/>
      <c r="L214" s="31">
        <v>2</v>
      </c>
      <c r="M214" s="32"/>
      <c r="N214" s="31">
        <v>5</v>
      </c>
      <c r="O214" s="32"/>
      <c r="P214" s="31">
        <f t="shared" si="34"/>
        <v>13</v>
      </c>
      <c r="Q214" s="59"/>
    </row>
    <row r="215" spans="1:19" ht="18.75" customHeight="1" x14ac:dyDescent="0.6">
      <c r="A215" s="107"/>
      <c r="B215" s="57"/>
      <c r="C215" s="57" t="s">
        <v>49</v>
      </c>
      <c r="D215" s="31">
        <v>0</v>
      </c>
      <c r="E215" s="32"/>
      <c r="F215" s="31">
        <v>0</v>
      </c>
      <c r="G215" s="32"/>
      <c r="H215" s="31">
        <v>0</v>
      </c>
      <c r="I215" s="32"/>
      <c r="J215" s="31">
        <v>0</v>
      </c>
      <c r="K215" s="32"/>
      <c r="L215" s="31">
        <v>0</v>
      </c>
      <c r="M215" s="32"/>
      <c r="N215" s="31">
        <v>9</v>
      </c>
      <c r="O215" s="32"/>
      <c r="P215" s="31">
        <f t="shared" si="34"/>
        <v>9</v>
      </c>
      <c r="Q215" s="59"/>
    </row>
    <row r="216" spans="1:19" ht="18.75" customHeight="1" x14ac:dyDescent="0.6">
      <c r="A216" s="107"/>
      <c r="B216" s="57"/>
      <c r="C216" s="57" t="s">
        <v>50</v>
      </c>
      <c r="D216" s="31">
        <v>0</v>
      </c>
      <c r="E216" s="32"/>
      <c r="F216" s="31">
        <v>0</v>
      </c>
      <c r="G216" s="32"/>
      <c r="H216" s="31">
        <v>0</v>
      </c>
      <c r="I216" s="32"/>
      <c r="J216" s="31">
        <v>0</v>
      </c>
      <c r="K216" s="32"/>
      <c r="L216" s="31">
        <v>0</v>
      </c>
      <c r="M216" s="32"/>
      <c r="N216" s="31">
        <v>4</v>
      </c>
      <c r="O216" s="32"/>
      <c r="P216" s="31">
        <f t="shared" si="34"/>
        <v>4</v>
      </c>
      <c r="Q216" s="59"/>
    </row>
    <row r="217" spans="1:19" ht="18.75" customHeight="1" x14ac:dyDescent="0.6">
      <c r="A217" s="107"/>
      <c r="B217" s="57"/>
      <c r="C217" s="57" t="s">
        <v>104</v>
      </c>
      <c r="D217" s="72">
        <v>130800</v>
      </c>
      <c r="E217" s="32"/>
      <c r="F217" s="72">
        <v>15000</v>
      </c>
      <c r="G217" s="32"/>
      <c r="H217" s="72">
        <v>10800</v>
      </c>
      <c r="I217" s="32"/>
      <c r="J217" s="72">
        <v>263000</v>
      </c>
      <c r="K217" s="32"/>
      <c r="L217" s="72">
        <v>58000</v>
      </c>
      <c r="M217" s="32"/>
      <c r="N217" s="72">
        <v>898600</v>
      </c>
      <c r="O217" s="32"/>
      <c r="P217" s="72">
        <f t="shared" si="34"/>
        <v>1376200</v>
      </c>
      <c r="Q217" s="59"/>
    </row>
    <row r="218" spans="1:19" ht="18.75" customHeight="1" x14ac:dyDescent="0.6">
      <c r="A218" s="107"/>
      <c r="B218" s="125" t="s">
        <v>183</v>
      </c>
      <c r="C218" s="126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</row>
    <row r="219" spans="1:19" ht="18.75" customHeight="1" x14ac:dyDescent="0.6">
      <c r="A219" s="107"/>
      <c r="B219" s="107" t="s">
        <v>180</v>
      </c>
      <c r="C219" s="107"/>
      <c r="D219" s="128">
        <v>12</v>
      </c>
      <c r="E219" s="129">
        <f>D219*100/D208</f>
        <v>41.379310344827587</v>
      </c>
      <c r="F219" s="128">
        <v>0</v>
      </c>
      <c r="G219" s="129">
        <f>F219*100/F208</f>
        <v>0</v>
      </c>
      <c r="H219" s="128">
        <v>3</v>
      </c>
      <c r="I219" s="129">
        <f>H219*100/H208</f>
        <v>33.333333333333336</v>
      </c>
      <c r="J219" s="128">
        <v>13</v>
      </c>
      <c r="K219" s="129">
        <f>J219*100/J208</f>
        <v>13.541666666666666</v>
      </c>
      <c r="L219" s="128">
        <v>2</v>
      </c>
      <c r="M219" s="129">
        <f>L219*100/L208</f>
        <v>8.3333333333333339</v>
      </c>
      <c r="N219" s="128">
        <v>11</v>
      </c>
      <c r="O219" s="129">
        <f>N219*100/N208</f>
        <v>11</v>
      </c>
      <c r="P219" s="128">
        <f>SUM(D219,F219,H219,J219,L219,N219)</f>
        <v>41</v>
      </c>
      <c r="Q219" s="131">
        <f>P219*100/P208</f>
        <v>15.471698113207546</v>
      </c>
      <c r="S219" s="132"/>
    </row>
    <row r="220" spans="1:19" ht="198" customHeight="1" x14ac:dyDescent="0.6">
      <c r="A220" s="107"/>
      <c r="B220" s="57"/>
      <c r="C220" s="57" t="s">
        <v>184</v>
      </c>
      <c r="D220" s="31" t="s">
        <v>185</v>
      </c>
      <c r="E220" s="32"/>
      <c r="F220" s="31"/>
      <c r="G220" s="32"/>
      <c r="H220" s="31" t="s">
        <v>186</v>
      </c>
      <c r="I220" s="32"/>
      <c r="J220" s="31" t="s">
        <v>187</v>
      </c>
      <c r="K220" s="32"/>
      <c r="L220" s="31" t="s">
        <v>188</v>
      </c>
      <c r="M220" s="32"/>
      <c r="N220" s="31" t="s">
        <v>189</v>
      </c>
      <c r="O220" s="32"/>
      <c r="P220" s="31" t="s">
        <v>190</v>
      </c>
      <c r="Q220" s="59"/>
    </row>
    <row r="221" spans="1:19" x14ac:dyDescent="0.6">
      <c r="A221" s="107"/>
      <c r="B221" s="57"/>
      <c r="C221" s="70" t="s">
        <v>90</v>
      </c>
      <c r="D221" s="31"/>
      <c r="E221" s="32"/>
      <c r="F221" s="31"/>
      <c r="G221" s="32"/>
      <c r="H221" s="31"/>
      <c r="I221" s="32"/>
      <c r="J221" s="31"/>
      <c r="K221" s="32"/>
      <c r="L221" s="31"/>
      <c r="M221" s="32"/>
      <c r="N221" s="31"/>
      <c r="O221" s="32"/>
      <c r="P221" s="31"/>
      <c r="Q221" s="59"/>
    </row>
    <row r="222" spans="1:19" ht="18.75" customHeight="1" x14ac:dyDescent="0.6">
      <c r="A222" s="107"/>
      <c r="B222" s="57"/>
      <c r="C222" s="57" t="s">
        <v>91</v>
      </c>
      <c r="D222" s="31">
        <v>0</v>
      </c>
      <c r="E222" s="32"/>
      <c r="F222" s="31">
        <v>0</v>
      </c>
      <c r="G222" s="32"/>
      <c r="H222" s="31">
        <v>1</v>
      </c>
      <c r="I222" s="32"/>
      <c r="J222" s="31">
        <v>0</v>
      </c>
      <c r="K222" s="32"/>
      <c r="L222" s="31">
        <v>0</v>
      </c>
      <c r="M222" s="32"/>
      <c r="N222" s="31">
        <v>0</v>
      </c>
      <c r="O222" s="32"/>
      <c r="P222" s="31">
        <f t="shared" ref="P222:P227" si="35">SUM(D222,F222,H222,J222,L222,N222)</f>
        <v>1</v>
      </c>
      <c r="Q222" s="59"/>
    </row>
    <row r="223" spans="1:19" ht="18.75" customHeight="1" x14ac:dyDescent="0.6">
      <c r="A223" s="107"/>
      <c r="B223" s="57"/>
      <c r="C223" s="57" t="s">
        <v>87</v>
      </c>
      <c r="D223" s="31">
        <v>0</v>
      </c>
      <c r="E223" s="32"/>
      <c r="F223" s="31">
        <v>0</v>
      </c>
      <c r="G223" s="32"/>
      <c r="H223" s="31">
        <v>0</v>
      </c>
      <c r="I223" s="32"/>
      <c r="J223" s="31">
        <v>4</v>
      </c>
      <c r="K223" s="32"/>
      <c r="L223" s="31">
        <v>0</v>
      </c>
      <c r="M223" s="32"/>
      <c r="N223" s="31">
        <v>0</v>
      </c>
      <c r="O223" s="32"/>
      <c r="P223" s="31">
        <f t="shared" si="35"/>
        <v>4</v>
      </c>
      <c r="Q223" s="59"/>
    </row>
    <row r="224" spans="1:19" ht="18.75" customHeight="1" x14ac:dyDescent="0.6">
      <c r="A224" s="107"/>
      <c r="B224" s="57"/>
      <c r="C224" s="57" t="s">
        <v>182</v>
      </c>
      <c r="D224" s="31">
        <v>0</v>
      </c>
      <c r="E224" s="32"/>
      <c r="F224" s="31">
        <v>0</v>
      </c>
      <c r="G224" s="32"/>
      <c r="H224" s="31">
        <v>0</v>
      </c>
      <c r="I224" s="32"/>
      <c r="J224" s="31">
        <v>0</v>
      </c>
      <c r="K224" s="32"/>
      <c r="L224" s="31">
        <v>1</v>
      </c>
      <c r="M224" s="32"/>
      <c r="N224" s="31">
        <v>0</v>
      </c>
      <c r="O224" s="32"/>
      <c r="P224" s="31">
        <f t="shared" si="35"/>
        <v>1</v>
      </c>
      <c r="Q224" s="59"/>
    </row>
    <row r="225" spans="1:17" ht="18.75" customHeight="1" x14ac:dyDescent="0.6">
      <c r="A225" s="107"/>
      <c r="B225" s="57"/>
      <c r="C225" s="57" t="s">
        <v>191</v>
      </c>
      <c r="D225" s="31">
        <v>0</v>
      </c>
      <c r="E225" s="32"/>
      <c r="F225" s="31">
        <v>0</v>
      </c>
      <c r="G225" s="32"/>
      <c r="H225" s="31">
        <v>0</v>
      </c>
      <c r="I225" s="32"/>
      <c r="J225" s="31">
        <v>0</v>
      </c>
      <c r="K225" s="32"/>
      <c r="L225" s="31">
        <v>0</v>
      </c>
      <c r="M225" s="32"/>
      <c r="N225" s="31">
        <v>2</v>
      </c>
      <c r="O225" s="32"/>
      <c r="P225" s="31">
        <f t="shared" si="35"/>
        <v>2</v>
      </c>
      <c r="Q225" s="59"/>
    </row>
    <row r="226" spans="1:17" ht="18.75" customHeight="1" x14ac:dyDescent="0.6">
      <c r="A226" s="107"/>
      <c r="B226" s="57"/>
      <c r="C226" s="57" t="s">
        <v>50</v>
      </c>
      <c r="D226" s="31">
        <v>0</v>
      </c>
      <c r="E226" s="32"/>
      <c r="F226" s="31">
        <v>0</v>
      </c>
      <c r="G226" s="32"/>
      <c r="H226" s="31">
        <v>0</v>
      </c>
      <c r="I226" s="32"/>
      <c r="J226" s="31">
        <v>0</v>
      </c>
      <c r="K226" s="32"/>
      <c r="L226" s="31">
        <v>0</v>
      </c>
      <c r="M226" s="32"/>
      <c r="N226" s="31">
        <v>1</v>
      </c>
      <c r="O226" s="32"/>
      <c r="P226" s="31">
        <f t="shared" si="35"/>
        <v>1</v>
      </c>
      <c r="Q226" s="59"/>
    </row>
    <row r="227" spans="1:17" ht="18.75" customHeight="1" x14ac:dyDescent="0.6">
      <c r="A227" s="107"/>
      <c r="B227" s="57"/>
      <c r="C227" s="57" t="s">
        <v>104</v>
      </c>
      <c r="D227" s="31">
        <v>0</v>
      </c>
      <c r="E227" s="32"/>
      <c r="F227" s="31">
        <v>0</v>
      </c>
      <c r="G227" s="32"/>
      <c r="H227" s="31">
        <v>0</v>
      </c>
      <c r="I227" s="32"/>
      <c r="J227" s="72">
        <v>12000</v>
      </c>
      <c r="K227" s="32"/>
      <c r="L227" s="72">
        <v>12000</v>
      </c>
      <c r="M227" s="32"/>
      <c r="N227" s="72">
        <v>0</v>
      </c>
      <c r="O227" s="32"/>
      <c r="P227" s="72">
        <f t="shared" si="35"/>
        <v>24000</v>
      </c>
      <c r="Q227" s="59"/>
    </row>
    <row r="228" spans="1:17" ht="18.75" customHeight="1" x14ac:dyDescent="0.6">
      <c r="A228" s="107"/>
      <c r="B228" s="125" t="s">
        <v>93</v>
      </c>
      <c r="C228" s="126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</row>
    <row r="229" spans="1:17" ht="18.75" customHeight="1" x14ac:dyDescent="0.6">
      <c r="A229" s="107"/>
      <c r="B229" s="107" t="s">
        <v>180</v>
      </c>
      <c r="C229" s="107"/>
      <c r="D229" s="127">
        <f>D230+D231+D232+D233+D234</f>
        <v>4</v>
      </c>
      <c r="E229" s="127"/>
      <c r="F229" s="127">
        <f>F230+F231+F232+F233+F234</f>
        <v>0</v>
      </c>
      <c r="G229" s="127"/>
      <c r="H229" s="127">
        <f>H230+H231+H232+H233+H234</f>
        <v>0</v>
      </c>
      <c r="I229" s="127"/>
      <c r="J229" s="127">
        <f>J230+J231+J232+J233+J234</f>
        <v>30</v>
      </c>
      <c r="K229" s="127"/>
      <c r="L229" s="127">
        <f>L230+L231+L232+L233+L234</f>
        <v>5</v>
      </c>
      <c r="M229" s="127"/>
      <c r="N229" s="127">
        <f>N230+N231+N232+N233+N234</f>
        <v>28</v>
      </c>
      <c r="O229" s="127"/>
      <c r="P229" s="128">
        <f>SUM(D229,F229,H229,J229,L229,N229)</f>
        <v>67</v>
      </c>
      <c r="Q229" s="133">
        <f>P229*100/P208</f>
        <v>25.283018867924529</v>
      </c>
    </row>
    <row r="230" spans="1:17" x14ac:dyDescent="0.6">
      <c r="A230" s="107"/>
      <c r="B230" s="134"/>
      <c r="C230" s="134" t="s">
        <v>94</v>
      </c>
      <c r="D230" s="31">
        <v>0</v>
      </c>
      <c r="E230" s="32"/>
      <c r="F230" s="31">
        <v>0</v>
      </c>
      <c r="G230" s="32"/>
      <c r="H230" s="31">
        <v>0</v>
      </c>
      <c r="I230" s="32"/>
      <c r="J230" s="31">
        <v>0</v>
      </c>
      <c r="K230" s="32"/>
      <c r="L230" s="31">
        <v>0</v>
      </c>
      <c r="M230" s="32"/>
      <c r="N230" s="31">
        <v>7</v>
      </c>
      <c r="O230" s="32"/>
      <c r="P230" s="31">
        <f t="shared" ref="P230:P234" si="36">SUM(D230,F230,H230,J230,L230,N230)</f>
        <v>7</v>
      </c>
      <c r="Q230" s="59"/>
    </row>
    <row r="231" spans="1:17" x14ac:dyDescent="0.6">
      <c r="A231" s="107"/>
      <c r="B231" s="134"/>
      <c r="C231" s="134" t="s">
        <v>95</v>
      </c>
      <c r="D231" s="31">
        <v>0</v>
      </c>
      <c r="E231" s="32"/>
      <c r="F231" s="31">
        <v>0</v>
      </c>
      <c r="G231" s="32"/>
      <c r="H231" s="31">
        <v>0</v>
      </c>
      <c r="I231" s="32"/>
      <c r="J231" s="31">
        <v>0</v>
      </c>
      <c r="K231" s="32"/>
      <c r="L231" s="31">
        <v>0</v>
      </c>
      <c r="M231" s="32"/>
      <c r="N231" s="31">
        <v>0</v>
      </c>
      <c r="O231" s="32"/>
      <c r="P231" s="31">
        <f t="shared" si="36"/>
        <v>0</v>
      </c>
      <c r="Q231" s="59"/>
    </row>
    <row r="232" spans="1:17" x14ac:dyDescent="0.6">
      <c r="A232" s="107"/>
      <c r="B232" s="134"/>
      <c r="C232" s="134" t="s">
        <v>96</v>
      </c>
      <c r="D232" s="31">
        <v>0</v>
      </c>
      <c r="E232" s="32"/>
      <c r="F232" s="31">
        <v>0</v>
      </c>
      <c r="G232" s="32"/>
      <c r="H232" s="31">
        <v>0</v>
      </c>
      <c r="I232" s="32"/>
      <c r="J232" s="31">
        <v>2</v>
      </c>
      <c r="K232" s="32"/>
      <c r="L232" s="31">
        <v>2</v>
      </c>
      <c r="M232" s="32"/>
      <c r="N232" s="31">
        <v>2</v>
      </c>
      <c r="O232" s="32"/>
      <c r="P232" s="31">
        <f t="shared" si="36"/>
        <v>6</v>
      </c>
      <c r="Q232" s="59"/>
    </row>
    <row r="233" spans="1:17" ht="18.75" customHeight="1" x14ac:dyDescent="0.6">
      <c r="A233" s="107"/>
      <c r="B233" s="134"/>
      <c r="C233" s="134" t="s">
        <v>97</v>
      </c>
      <c r="D233" s="31">
        <v>4</v>
      </c>
      <c r="E233" s="32"/>
      <c r="F233" s="31">
        <v>0</v>
      </c>
      <c r="G233" s="32"/>
      <c r="H233" s="31">
        <v>0</v>
      </c>
      <c r="I233" s="32"/>
      <c r="J233" s="31">
        <v>25</v>
      </c>
      <c r="K233" s="32"/>
      <c r="L233" s="31">
        <v>2</v>
      </c>
      <c r="M233" s="32"/>
      <c r="N233" s="31">
        <v>17</v>
      </c>
      <c r="O233" s="32"/>
      <c r="P233" s="31">
        <f t="shared" si="36"/>
        <v>48</v>
      </c>
      <c r="Q233" s="59"/>
    </row>
    <row r="234" spans="1:17" ht="18.75" customHeight="1" x14ac:dyDescent="0.6">
      <c r="A234" s="107"/>
      <c r="B234" s="134"/>
      <c r="C234" s="134" t="s">
        <v>98</v>
      </c>
      <c r="D234" s="31">
        <v>0</v>
      </c>
      <c r="E234" s="32"/>
      <c r="F234" s="31">
        <v>0</v>
      </c>
      <c r="G234" s="32"/>
      <c r="H234" s="31">
        <v>0</v>
      </c>
      <c r="I234" s="32"/>
      <c r="J234" s="31">
        <v>3</v>
      </c>
      <c r="K234" s="32"/>
      <c r="L234" s="31">
        <v>1</v>
      </c>
      <c r="M234" s="32"/>
      <c r="N234" s="31">
        <v>2</v>
      </c>
      <c r="O234" s="32"/>
      <c r="P234" s="31">
        <f t="shared" si="36"/>
        <v>6</v>
      </c>
      <c r="Q234" s="59"/>
    </row>
    <row r="235" spans="1:17" s="53" customFormat="1" x14ac:dyDescent="0.6">
      <c r="A235" s="107"/>
      <c r="B235" s="134"/>
      <c r="C235" s="135" t="s">
        <v>90</v>
      </c>
      <c r="D235" s="31"/>
      <c r="E235" s="32"/>
      <c r="F235" s="31"/>
      <c r="G235" s="32"/>
      <c r="H235" s="31"/>
      <c r="I235" s="32"/>
      <c r="J235" s="31"/>
      <c r="K235" s="32"/>
      <c r="L235" s="31"/>
      <c r="M235" s="32"/>
      <c r="N235" s="31"/>
      <c r="O235" s="32"/>
      <c r="P235" s="31"/>
      <c r="Q235" s="59"/>
    </row>
    <row r="236" spans="1:17" ht="18.75" customHeight="1" x14ac:dyDescent="0.6">
      <c r="A236" s="107"/>
      <c r="B236" s="134"/>
      <c r="C236" s="134" t="s">
        <v>192</v>
      </c>
      <c r="D236" s="31">
        <v>1</v>
      </c>
      <c r="E236" s="32"/>
      <c r="F236" s="31">
        <v>0</v>
      </c>
      <c r="G236" s="32"/>
      <c r="H236" s="31">
        <v>0</v>
      </c>
      <c r="I236" s="32"/>
      <c r="J236" s="31">
        <v>1</v>
      </c>
      <c r="K236" s="32"/>
      <c r="L236" s="31">
        <v>0</v>
      </c>
      <c r="M236" s="32"/>
      <c r="N236" s="31">
        <v>0</v>
      </c>
      <c r="O236" s="32"/>
      <c r="P236" s="31">
        <f t="shared" ref="P236:P242" si="37">SUM(D236,F236,H236,J236,L236,N236)</f>
        <v>2</v>
      </c>
      <c r="Q236" s="59"/>
    </row>
    <row r="237" spans="1:17" ht="18.75" customHeight="1" x14ac:dyDescent="0.6">
      <c r="A237" s="107"/>
      <c r="B237" s="134"/>
      <c r="C237" s="134" t="s">
        <v>193</v>
      </c>
      <c r="D237" s="31">
        <v>0</v>
      </c>
      <c r="E237" s="32"/>
      <c r="F237" s="31">
        <v>0</v>
      </c>
      <c r="G237" s="32"/>
      <c r="H237" s="31">
        <v>0</v>
      </c>
      <c r="I237" s="32"/>
      <c r="J237" s="31">
        <v>1</v>
      </c>
      <c r="K237" s="32"/>
      <c r="L237" s="31">
        <v>0</v>
      </c>
      <c r="M237" s="32"/>
      <c r="N237" s="31">
        <v>2</v>
      </c>
      <c r="O237" s="32"/>
      <c r="P237" s="31">
        <f t="shared" si="37"/>
        <v>3</v>
      </c>
      <c r="Q237" s="59"/>
    </row>
    <row r="238" spans="1:17" ht="18.75" customHeight="1" x14ac:dyDescent="0.6">
      <c r="A238" s="107"/>
      <c r="B238" s="134"/>
      <c r="C238" s="134" t="s">
        <v>194</v>
      </c>
      <c r="D238" s="31">
        <v>0</v>
      </c>
      <c r="E238" s="32"/>
      <c r="F238" s="31">
        <v>0</v>
      </c>
      <c r="G238" s="32"/>
      <c r="H238" s="31">
        <v>0</v>
      </c>
      <c r="I238" s="32"/>
      <c r="J238" s="31">
        <v>3</v>
      </c>
      <c r="K238" s="32"/>
      <c r="L238" s="31">
        <v>0</v>
      </c>
      <c r="M238" s="32"/>
      <c r="N238" s="31">
        <v>3</v>
      </c>
      <c r="O238" s="32"/>
      <c r="P238" s="31">
        <f t="shared" si="37"/>
        <v>6</v>
      </c>
      <c r="Q238" s="59"/>
    </row>
    <row r="239" spans="1:17" ht="18.75" customHeight="1" x14ac:dyDescent="0.6">
      <c r="A239" s="107"/>
      <c r="B239" s="134"/>
      <c r="C239" s="134" t="s">
        <v>50</v>
      </c>
      <c r="D239" s="31">
        <v>0</v>
      </c>
      <c r="E239" s="32"/>
      <c r="F239" s="31">
        <v>0</v>
      </c>
      <c r="G239" s="32"/>
      <c r="H239" s="31">
        <v>0</v>
      </c>
      <c r="I239" s="32"/>
      <c r="J239" s="31">
        <v>1</v>
      </c>
      <c r="K239" s="32"/>
      <c r="L239" s="31">
        <v>0</v>
      </c>
      <c r="M239" s="32"/>
      <c r="N239" s="31">
        <v>1</v>
      </c>
      <c r="O239" s="32"/>
      <c r="P239" s="31">
        <f t="shared" si="37"/>
        <v>2</v>
      </c>
      <c r="Q239" s="59"/>
    </row>
    <row r="240" spans="1:17" x14ac:dyDescent="0.6">
      <c r="A240" s="107"/>
      <c r="B240" s="134"/>
      <c r="C240" s="134" t="s">
        <v>195</v>
      </c>
      <c r="D240" s="31">
        <v>0</v>
      </c>
      <c r="E240" s="32"/>
      <c r="F240" s="31">
        <v>0</v>
      </c>
      <c r="G240" s="32"/>
      <c r="H240" s="31">
        <v>0</v>
      </c>
      <c r="I240" s="32"/>
      <c r="J240" s="31">
        <v>3</v>
      </c>
      <c r="K240" s="32"/>
      <c r="L240" s="31">
        <v>0</v>
      </c>
      <c r="M240" s="32"/>
      <c r="N240" s="31">
        <v>0</v>
      </c>
      <c r="O240" s="32"/>
      <c r="P240" s="31">
        <f t="shared" si="37"/>
        <v>3</v>
      </c>
      <c r="Q240" s="59"/>
    </row>
    <row r="241" spans="1:17" ht="18.75" customHeight="1" x14ac:dyDescent="0.6">
      <c r="A241" s="107"/>
      <c r="B241" s="134"/>
      <c r="C241" s="134" t="s">
        <v>87</v>
      </c>
      <c r="D241" s="31">
        <v>0</v>
      </c>
      <c r="E241" s="32"/>
      <c r="F241" s="31">
        <v>0</v>
      </c>
      <c r="G241" s="32"/>
      <c r="H241" s="31">
        <v>0</v>
      </c>
      <c r="I241" s="32"/>
      <c r="J241" s="31">
        <v>3</v>
      </c>
      <c r="K241" s="32"/>
      <c r="L241" s="31">
        <v>0</v>
      </c>
      <c r="M241" s="32"/>
      <c r="N241" s="31">
        <v>0</v>
      </c>
      <c r="O241" s="32"/>
      <c r="P241" s="31">
        <f t="shared" si="37"/>
        <v>3</v>
      </c>
      <c r="Q241" s="59"/>
    </row>
    <row r="242" spans="1:17" ht="18.75" customHeight="1" x14ac:dyDescent="0.6">
      <c r="A242" s="107"/>
      <c r="B242" s="134"/>
      <c r="C242" s="134" t="s">
        <v>104</v>
      </c>
      <c r="D242" s="72">
        <v>400000</v>
      </c>
      <c r="E242" s="32"/>
      <c r="F242" s="31">
        <v>0</v>
      </c>
      <c r="G242" s="32"/>
      <c r="H242" s="31">
        <v>0</v>
      </c>
      <c r="I242" s="32"/>
      <c r="J242" s="72">
        <v>52800</v>
      </c>
      <c r="K242" s="32"/>
      <c r="L242" s="31">
        <v>0</v>
      </c>
      <c r="M242" s="32"/>
      <c r="N242" s="72">
        <v>40000</v>
      </c>
      <c r="O242" s="32"/>
      <c r="P242" s="72">
        <f t="shared" si="37"/>
        <v>492800</v>
      </c>
      <c r="Q242" s="59"/>
    </row>
    <row r="243" spans="1:17" s="53" customFormat="1" ht="18.75" customHeight="1" x14ac:dyDescent="0.6">
      <c r="A243" s="107"/>
      <c r="B243" s="125" t="s">
        <v>196</v>
      </c>
      <c r="C243" s="126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</row>
    <row r="244" spans="1:17" ht="18.75" customHeight="1" x14ac:dyDescent="0.6">
      <c r="A244" s="107"/>
      <c r="B244" s="107" t="s">
        <v>180</v>
      </c>
      <c r="C244" s="107"/>
      <c r="D244" s="128">
        <v>0</v>
      </c>
      <c r="E244" s="129">
        <v>0</v>
      </c>
      <c r="F244" s="128">
        <v>0</v>
      </c>
      <c r="G244" s="129">
        <v>0</v>
      </c>
      <c r="H244" s="128">
        <v>0</v>
      </c>
      <c r="I244" s="129">
        <v>0</v>
      </c>
      <c r="J244" s="128">
        <v>1</v>
      </c>
      <c r="K244" s="129">
        <f>J244*100/J210</f>
        <v>1.9230769230769231</v>
      </c>
      <c r="L244" s="128">
        <v>0</v>
      </c>
      <c r="M244" s="129">
        <v>0</v>
      </c>
      <c r="N244" s="128">
        <v>8</v>
      </c>
      <c r="O244" s="129">
        <f>N244*100/N210</f>
        <v>15.09433962264151</v>
      </c>
      <c r="P244" s="128">
        <f>SUM(D244,F244,H244,J244,L244,N244)</f>
        <v>9</v>
      </c>
      <c r="Q244" s="130">
        <f>P244*100/P208</f>
        <v>3.3962264150943398</v>
      </c>
    </row>
    <row r="245" spans="1:17" ht="105" x14ac:dyDescent="0.6">
      <c r="A245" s="107"/>
      <c r="B245" s="136"/>
      <c r="C245" s="134" t="s">
        <v>184</v>
      </c>
      <c r="D245" s="31"/>
      <c r="E245" s="32"/>
      <c r="F245" s="31"/>
      <c r="G245" s="32"/>
      <c r="H245" s="31"/>
      <c r="I245" s="32"/>
      <c r="J245" s="31" t="s">
        <v>197</v>
      </c>
      <c r="K245" s="32"/>
      <c r="L245" s="31"/>
      <c r="M245" s="32"/>
      <c r="N245" s="31" t="s">
        <v>198</v>
      </c>
      <c r="O245" s="32"/>
      <c r="P245" s="31" t="s">
        <v>199</v>
      </c>
      <c r="Q245" s="59"/>
    </row>
    <row r="246" spans="1:17" x14ac:dyDescent="0.6">
      <c r="A246" s="107"/>
      <c r="B246" s="136"/>
      <c r="C246" s="135" t="s">
        <v>90</v>
      </c>
      <c r="D246" s="31"/>
      <c r="E246" s="32"/>
      <c r="F246" s="31"/>
      <c r="G246" s="32"/>
      <c r="H246" s="31"/>
      <c r="I246" s="32"/>
      <c r="J246" s="31"/>
      <c r="K246" s="32"/>
      <c r="L246" s="31"/>
      <c r="M246" s="32"/>
      <c r="N246" s="31"/>
      <c r="O246" s="32"/>
      <c r="P246" s="31"/>
      <c r="Q246" s="59"/>
    </row>
    <row r="247" spans="1:17" ht="18.75" customHeight="1" x14ac:dyDescent="0.6">
      <c r="A247" s="107"/>
      <c r="B247" s="134"/>
      <c r="C247" s="134" t="s">
        <v>200</v>
      </c>
      <c r="D247" s="31">
        <v>0</v>
      </c>
      <c r="E247" s="32"/>
      <c r="F247" s="31">
        <v>0</v>
      </c>
      <c r="G247" s="32"/>
      <c r="H247" s="31">
        <v>0</v>
      </c>
      <c r="I247" s="32"/>
      <c r="J247" s="31">
        <v>1</v>
      </c>
      <c r="K247" s="32"/>
      <c r="L247" s="31">
        <v>0</v>
      </c>
      <c r="M247" s="32"/>
      <c r="N247" s="31">
        <v>0</v>
      </c>
      <c r="O247" s="32"/>
      <c r="P247" s="31">
        <f t="shared" ref="P247:P272" si="38">SUM(D247,F247,H247,J247,L247,N247)</f>
        <v>1</v>
      </c>
      <c r="Q247" s="59"/>
    </row>
    <row r="248" spans="1:17" ht="18.75" customHeight="1" x14ac:dyDescent="0.6">
      <c r="A248" s="107"/>
      <c r="B248" s="134"/>
      <c r="C248" s="134" t="s">
        <v>50</v>
      </c>
      <c r="D248" s="31">
        <v>0</v>
      </c>
      <c r="E248" s="32"/>
      <c r="F248" s="31">
        <v>0</v>
      </c>
      <c r="G248" s="32"/>
      <c r="H248" s="31">
        <v>0</v>
      </c>
      <c r="I248" s="32"/>
      <c r="J248" s="31">
        <v>0</v>
      </c>
      <c r="K248" s="32"/>
      <c r="L248" s="31">
        <v>0</v>
      </c>
      <c r="M248" s="32"/>
      <c r="N248" s="31">
        <v>2</v>
      </c>
      <c r="O248" s="32"/>
      <c r="P248" s="31">
        <f t="shared" si="38"/>
        <v>2</v>
      </c>
      <c r="Q248" s="59"/>
    </row>
    <row r="249" spans="1:17" ht="18.75" customHeight="1" x14ac:dyDescent="0.6">
      <c r="A249" s="107"/>
      <c r="B249" s="134"/>
      <c r="C249" s="134" t="s">
        <v>59</v>
      </c>
      <c r="D249" s="31">
        <v>0</v>
      </c>
      <c r="E249" s="32"/>
      <c r="F249" s="31">
        <v>0</v>
      </c>
      <c r="G249" s="32"/>
      <c r="H249" s="31">
        <v>0</v>
      </c>
      <c r="I249" s="32"/>
      <c r="J249" s="31">
        <v>0</v>
      </c>
      <c r="K249" s="32"/>
      <c r="L249" s="31">
        <v>0</v>
      </c>
      <c r="M249" s="32"/>
      <c r="N249" s="31">
        <v>1</v>
      </c>
      <c r="O249" s="32"/>
      <c r="P249" s="31">
        <f t="shared" si="38"/>
        <v>1</v>
      </c>
      <c r="Q249" s="59"/>
    </row>
    <row r="250" spans="1:17" ht="18.75" customHeight="1" x14ac:dyDescent="0.6">
      <c r="A250" s="107"/>
      <c r="B250" s="134"/>
      <c r="C250" s="134" t="s">
        <v>104</v>
      </c>
      <c r="D250" s="31">
        <v>0</v>
      </c>
      <c r="E250" s="32"/>
      <c r="F250" s="31">
        <v>0</v>
      </c>
      <c r="G250" s="32"/>
      <c r="H250" s="31">
        <v>0</v>
      </c>
      <c r="I250" s="32"/>
      <c r="J250" s="31">
        <v>0</v>
      </c>
      <c r="K250" s="32"/>
      <c r="L250" s="31">
        <v>0</v>
      </c>
      <c r="M250" s="32"/>
      <c r="N250" s="31">
        <v>0</v>
      </c>
      <c r="O250" s="32"/>
      <c r="P250" s="31">
        <f t="shared" si="38"/>
        <v>0</v>
      </c>
      <c r="Q250" s="59"/>
    </row>
    <row r="251" spans="1:17" s="53" customFormat="1" x14ac:dyDescent="0.6">
      <c r="A251" s="108" t="s">
        <v>201</v>
      </c>
      <c r="B251" s="108" t="s">
        <v>106</v>
      </c>
      <c r="C251" s="108"/>
      <c r="D251" s="111">
        <f t="shared" ref="D251:O251" si="39">SUM(D252:D261)</f>
        <v>10</v>
      </c>
      <c r="E251" s="99">
        <f t="shared" si="39"/>
        <v>100</v>
      </c>
      <c r="F251" s="111">
        <f t="shared" si="39"/>
        <v>15</v>
      </c>
      <c r="G251" s="99">
        <f t="shared" si="39"/>
        <v>100</v>
      </c>
      <c r="H251" s="111">
        <f t="shared" si="39"/>
        <v>18</v>
      </c>
      <c r="I251" s="99">
        <f t="shared" si="39"/>
        <v>100</v>
      </c>
      <c r="J251" s="111">
        <f t="shared" si="39"/>
        <v>108</v>
      </c>
      <c r="K251" s="99">
        <f t="shared" si="39"/>
        <v>100</v>
      </c>
      <c r="L251" s="111">
        <f t="shared" si="39"/>
        <v>52</v>
      </c>
      <c r="M251" s="99">
        <f t="shared" si="39"/>
        <v>100.00000000000001</v>
      </c>
      <c r="N251" s="111">
        <f t="shared" si="39"/>
        <v>34</v>
      </c>
      <c r="O251" s="99">
        <f t="shared" si="39"/>
        <v>100.00000000000001</v>
      </c>
      <c r="P251" s="111">
        <f t="shared" si="38"/>
        <v>237</v>
      </c>
      <c r="Q251" s="120">
        <f>SUM(Q252:Q261)</f>
        <v>100</v>
      </c>
    </row>
    <row r="252" spans="1:17" ht="18.75" customHeight="1" x14ac:dyDescent="0.6">
      <c r="A252" s="108"/>
      <c r="B252" s="30" t="s">
        <v>113</v>
      </c>
      <c r="C252" s="30"/>
      <c r="D252" s="31">
        <v>3</v>
      </c>
      <c r="E252" s="32">
        <f>D252*100/D251</f>
        <v>30</v>
      </c>
      <c r="F252" s="31">
        <v>0</v>
      </c>
      <c r="G252" s="32">
        <f>F252*100/F251</f>
        <v>0</v>
      </c>
      <c r="H252" s="31">
        <v>0</v>
      </c>
      <c r="I252" s="32">
        <f>H252*100/H251</f>
        <v>0</v>
      </c>
      <c r="J252" s="31">
        <v>0</v>
      </c>
      <c r="K252" s="32">
        <f>J252*100/J251</f>
        <v>0</v>
      </c>
      <c r="L252" s="31">
        <v>0</v>
      </c>
      <c r="M252" s="32">
        <f>L252*100/L251</f>
        <v>0</v>
      </c>
      <c r="N252" s="31">
        <v>6</v>
      </c>
      <c r="O252" s="32">
        <f>N252*100/N251</f>
        <v>17.647058823529413</v>
      </c>
      <c r="P252" s="31">
        <f t="shared" si="38"/>
        <v>9</v>
      </c>
      <c r="Q252" s="33">
        <f>P252*100/P251</f>
        <v>3.7974683544303796</v>
      </c>
    </row>
    <row r="253" spans="1:17" ht="18.75" customHeight="1" x14ac:dyDescent="0.6">
      <c r="A253" s="108"/>
      <c r="B253" s="30" t="s">
        <v>109</v>
      </c>
      <c r="C253" s="30"/>
      <c r="D253" s="31">
        <v>0</v>
      </c>
      <c r="E253" s="32">
        <f>D253*100/D251</f>
        <v>0</v>
      </c>
      <c r="F253" s="31">
        <v>0</v>
      </c>
      <c r="G253" s="32">
        <f>F253*100/F251</f>
        <v>0</v>
      </c>
      <c r="H253" s="31">
        <v>0</v>
      </c>
      <c r="I253" s="32">
        <f>H253*100/H251</f>
        <v>0</v>
      </c>
      <c r="J253" s="31">
        <v>0</v>
      </c>
      <c r="K253" s="32">
        <f>J253*100/J251</f>
        <v>0</v>
      </c>
      <c r="L253" s="31">
        <v>0</v>
      </c>
      <c r="M253" s="32">
        <f>L253*100/L251</f>
        <v>0</v>
      </c>
      <c r="N253" s="31">
        <v>12</v>
      </c>
      <c r="O253" s="32">
        <f>N253*100/N251</f>
        <v>35.294117647058826</v>
      </c>
      <c r="P253" s="31">
        <f t="shared" si="38"/>
        <v>12</v>
      </c>
      <c r="Q253" s="33">
        <f>P253*100/P251</f>
        <v>5.0632911392405067</v>
      </c>
    </row>
    <row r="254" spans="1:17" ht="18.75" customHeight="1" x14ac:dyDescent="0.6">
      <c r="A254" s="108"/>
      <c r="B254" s="30" t="s">
        <v>108</v>
      </c>
      <c r="C254" s="30"/>
      <c r="D254" s="31">
        <v>2</v>
      </c>
      <c r="E254" s="32">
        <f>D254*100/D251</f>
        <v>20</v>
      </c>
      <c r="F254" s="31">
        <v>4</v>
      </c>
      <c r="G254" s="32">
        <f>F254*100/F251</f>
        <v>26.666666666666668</v>
      </c>
      <c r="H254" s="31">
        <v>2</v>
      </c>
      <c r="I254" s="32">
        <f>H254*100/H251</f>
        <v>11.111111111111111</v>
      </c>
      <c r="J254" s="31">
        <v>71</v>
      </c>
      <c r="K254" s="32">
        <f>J254*100/J251</f>
        <v>65.740740740740748</v>
      </c>
      <c r="L254" s="31">
        <v>14</v>
      </c>
      <c r="M254" s="32">
        <f>L254*100/L251</f>
        <v>26.923076923076923</v>
      </c>
      <c r="N254" s="31">
        <v>10</v>
      </c>
      <c r="O254" s="32">
        <f>N254*100/N251</f>
        <v>29.411764705882351</v>
      </c>
      <c r="P254" s="31">
        <f t="shared" si="38"/>
        <v>103</v>
      </c>
      <c r="Q254" s="33">
        <f>P254*100/P251</f>
        <v>43.459915611814345</v>
      </c>
    </row>
    <row r="255" spans="1:17" ht="18.75" customHeight="1" x14ac:dyDescent="0.6">
      <c r="A255" s="108"/>
      <c r="B255" s="30" t="s">
        <v>118</v>
      </c>
      <c r="C255" s="30"/>
      <c r="D255" s="31">
        <v>1</v>
      </c>
      <c r="E255" s="32">
        <f>D255*100/D251</f>
        <v>10</v>
      </c>
      <c r="F255" s="31">
        <v>0</v>
      </c>
      <c r="G255" s="32">
        <f>F255*100/F251</f>
        <v>0</v>
      </c>
      <c r="H255" s="31">
        <v>4</v>
      </c>
      <c r="I255" s="32">
        <f>H255*100/H251</f>
        <v>22.222222222222221</v>
      </c>
      <c r="J255" s="31">
        <v>14</v>
      </c>
      <c r="K255" s="32">
        <f>J255*100/J251</f>
        <v>12.962962962962964</v>
      </c>
      <c r="L255" s="31">
        <v>18</v>
      </c>
      <c r="M255" s="32">
        <f>L255*100/L251</f>
        <v>34.615384615384613</v>
      </c>
      <c r="N255" s="31">
        <v>0</v>
      </c>
      <c r="O255" s="32">
        <f>N255*100/N251</f>
        <v>0</v>
      </c>
      <c r="P255" s="31">
        <f t="shared" si="38"/>
        <v>37</v>
      </c>
      <c r="Q255" s="33">
        <f>P255*100/P251</f>
        <v>15.611814345991561</v>
      </c>
    </row>
    <row r="256" spans="1:17" ht="18.75" customHeight="1" x14ac:dyDescent="0.6">
      <c r="A256" s="108"/>
      <c r="B256" s="30" t="s">
        <v>110</v>
      </c>
      <c r="C256" s="30"/>
      <c r="D256" s="31">
        <v>1</v>
      </c>
      <c r="E256" s="32">
        <f>D256*100/D251</f>
        <v>10</v>
      </c>
      <c r="F256" s="31">
        <v>9</v>
      </c>
      <c r="G256" s="32">
        <f>F256*100/F251</f>
        <v>60</v>
      </c>
      <c r="H256" s="31">
        <v>8</v>
      </c>
      <c r="I256" s="32">
        <f>H256*100/H251</f>
        <v>44.444444444444443</v>
      </c>
      <c r="J256" s="31">
        <v>0</v>
      </c>
      <c r="K256" s="32">
        <f>J256*100/J251</f>
        <v>0</v>
      </c>
      <c r="L256" s="31">
        <v>8</v>
      </c>
      <c r="M256" s="32">
        <f>L256*100/L251</f>
        <v>15.384615384615385</v>
      </c>
      <c r="N256" s="31">
        <v>0</v>
      </c>
      <c r="O256" s="32">
        <f>N256*100/N251</f>
        <v>0</v>
      </c>
      <c r="P256" s="31">
        <f t="shared" si="38"/>
        <v>26</v>
      </c>
      <c r="Q256" s="33">
        <f>P256*100/P251</f>
        <v>10.970464135021096</v>
      </c>
    </row>
    <row r="257" spans="1:17" ht="18.75" customHeight="1" x14ac:dyDescent="0.6">
      <c r="A257" s="108"/>
      <c r="B257" s="30" t="s">
        <v>115</v>
      </c>
      <c r="C257" s="30"/>
      <c r="D257" s="31">
        <v>0</v>
      </c>
      <c r="E257" s="32">
        <f>D257*100/D251</f>
        <v>0</v>
      </c>
      <c r="F257" s="31">
        <v>2</v>
      </c>
      <c r="G257" s="32">
        <f>F257*100/F251</f>
        <v>13.333333333333334</v>
      </c>
      <c r="H257" s="31">
        <v>0</v>
      </c>
      <c r="I257" s="32">
        <f>H257*100/H251</f>
        <v>0</v>
      </c>
      <c r="J257" s="31">
        <v>0</v>
      </c>
      <c r="K257" s="32">
        <f>J257*100/J251</f>
        <v>0</v>
      </c>
      <c r="L257" s="31">
        <v>3</v>
      </c>
      <c r="M257" s="32">
        <f>L257*100/L251</f>
        <v>5.7692307692307692</v>
      </c>
      <c r="N257" s="31">
        <v>2</v>
      </c>
      <c r="O257" s="32">
        <f>N257*100/N251</f>
        <v>5.882352941176471</v>
      </c>
      <c r="P257" s="31">
        <f t="shared" si="38"/>
        <v>7</v>
      </c>
      <c r="Q257" s="33">
        <f>P257*100/P251</f>
        <v>2.9535864978902953</v>
      </c>
    </row>
    <row r="258" spans="1:17" ht="18.75" customHeight="1" x14ac:dyDescent="0.6">
      <c r="A258" s="108"/>
      <c r="B258" s="30" t="s">
        <v>107</v>
      </c>
      <c r="C258" s="30"/>
      <c r="D258" s="31">
        <v>0</v>
      </c>
      <c r="E258" s="32">
        <f>D258*100/D251</f>
        <v>0</v>
      </c>
      <c r="F258" s="31">
        <v>0</v>
      </c>
      <c r="G258" s="32">
        <f>F258*100/F251</f>
        <v>0</v>
      </c>
      <c r="H258" s="31">
        <v>2</v>
      </c>
      <c r="I258" s="32">
        <f>H258*100/H251</f>
        <v>11.111111111111111</v>
      </c>
      <c r="J258" s="31">
        <v>8</v>
      </c>
      <c r="K258" s="32">
        <f>J258*100/J251</f>
        <v>7.4074074074074074</v>
      </c>
      <c r="L258" s="31">
        <v>0</v>
      </c>
      <c r="M258" s="32">
        <f>L258*100/L251</f>
        <v>0</v>
      </c>
      <c r="N258" s="31">
        <v>0</v>
      </c>
      <c r="O258" s="32">
        <f>N258*100/N251</f>
        <v>0</v>
      </c>
      <c r="P258" s="31">
        <f t="shared" si="38"/>
        <v>10</v>
      </c>
      <c r="Q258" s="33">
        <f>P258*100/P251</f>
        <v>4.2194092827004219</v>
      </c>
    </row>
    <row r="259" spans="1:17" ht="18.75" customHeight="1" x14ac:dyDescent="0.6">
      <c r="A259" s="108"/>
      <c r="B259" s="30" t="s">
        <v>202</v>
      </c>
      <c r="C259" s="30"/>
      <c r="D259" s="31">
        <v>0</v>
      </c>
      <c r="E259" s="32">
        <f>D259*100/D251</f>
        <v>0</v>
      </c>
      <c r="F259" s="31">
        <v>0</v>
      </c>
      <c r="G259" s="32">
        <f>F259*100/F251</f>
        <v>0</v>
      </c>
      <c r="H259" s="31">
        <v>2</v>
      </c>
      <c r="I259" s="32">
        <f>H259*100/H251</f>
        <v>11.111111111111111</v>
      </c>
      <c r="J259" s="31">
        <v>3</v>
      </c>
      <c r="K259" s="32">
        <f>J259*100/J251</f>
        <v>2.7777777777777777</v>
      </c>
      <c r="L259" s="31">
        <v>3</v>
      </c>
      <c r="M259" s="32">
        <f>L259*100/L251</f>
        <v>5.7692307692307692</v>
      </c>
      <c r="N259" s="31">
        <v>3</v>
      </c>
      <c r="O259" s="32">
        <f>N259*100/N251</f>
        <v>8.8235294117647065</v>
      </c>
      <c r="P259" s="31">
        <f t="shared" si="38"/>
        <v>11</v>
      </c>
      <c r="Q259" s="33">
        <f>P259*100/P251</f>
        <v>4.6413502109704643</v>
      </c>
    </row>
    <row r="260" spans="1:17" ht="18.75" customHeight="1" x14ac:dyDescent="0.6">
      <c r="A260" s="108"/>
      <c r="B260" s="30" t="s">
        <v>116</v>
      </c>
      <c r="C260" s="30"/>
      <c r="D260" s="31">
        <v>0</v>
      </c>
      <c r="E260" s="32">
        <f>D260*100/D251</f>
        <v>0</v>
      </c>
      <c r="F260" s="31">
        <v>0</v>
      </c>
      <c r="G260" s="32">
        <f>F260*100/F251</f>
        <v>0</v>
      </c>
      <c r="H260" s="31">
        <v>0</v>
      </c>
      <c r="I260" s="32">
        <f>H260*100/H251</f>
        <v>0</v>
      </c>
      <c r="J260" s="31">
        <v>0</v>
      </c>
      <c r="K260" s="32">
        <f>J260*100/J251</f>
        <v>0</v>
      </c>
      <c r="L260" s="31">
        <v>3</v>
      </c>
      <c r="M260" s="32">
        <f>L260*100/L251</f>
        <v>5.7692307692307692</v>
      </c>
      <c r="N260" s="31">
        <v>0</v>
      </c>
      <c r="O260" s="32">
        <f>N260*100/N251</f>
        <v>0</v>
      </c>
      <c r="P260" s="31">
        <f t="shared" si="38"/>
        <v>3</v>
      </c>
      <c r="Q260" s="33">
        <f>P260*100/P251</f>
        <v>1.2658227848101267</v>
      </c>
    </row>
    <row r="261" spans="1:17" ht="18.75" customHeight="1" x14ac:dyDescent="0.6">
      <c r="A261" s="108"/>
      <c r="B261" s="30" t="s">
        <v>111</v>
      </c>
      <c r="C261" s="30"/>
      <c r="D261" s="31">
        <v>3</v>
      </c>
      <c r="E261" s="32">
        <f>D261*100/D251</f>
        <v>30</v>
      </c>
      <c r="F261" s="31">
        <v>0</v>
      </c>
      <c r="G261" s="32">
        <f>F261*100/F251</f>
        <v>0</v>
      </c>
      <c r="H261" s="31">
        <v>0</v>
      </c>
      <c r="I261" s="32">
        <f>H261*100/H251</f>
        <v>0</v>
      </c>
      <c r="J261" s="31">
        <v>12</v>
      </c>
      <c r="K261" s="32">
        <f>J261*100/J251</f>
        <v>11.111111111111111</v>
      </c>
      <c r="L261" s="31">
        <v>3</v>
      </c>
      <c r="M261" s="32">
        <f>L261*100/L251</f>
        <v>5.7692307692307692</v>
      </c>
      <c r="N261" s="31">
        <v>1</v>
      </c>
      <c r="O261" s="32">
        <f>N261*100/N251</f>
        <v>2.9411764705882355</v>
      </c>
      <c r="P261" s="31">
        <f t="shared" si="38"/>
        <v>19</v>
      </c>
      <c r="Q261" s="33">
        <f>P261*100/P251</f>
        <v>8.0168776371308024</v>
      </c>
    </row>
    <row r="262" spans="1:17" s="53" customFormat="1" x14ac:dyDescent="0.6">
      <c r="A262" s="108"/>
      <c r="B262" s="108" t="s">
        <v>203</v>
      </c>
      <c r="C262" s="108"/>
      <c r="D262" s="100">
        <f t="shared" ref="D262:O262" si="40">SUM(D263:D272)</f>
        <v>10</v>
      </c>
      <c r="E262" s="100">
        <f t="shared" si="40"/>
        <v>100</v>
      </c>
      <c r="F262" s="111">
        <f t="shared" si="40"/>
        <v>22</v>
      </c>
      <c r="G262" s="99">
        <f t="shared" si="40"/>
        <v>100</v>
      </c>
      <c r="H262" s="111">
        <f t="shared" si="40"/>
        <v>12</v>
      </c>
      <c r="I262" s="99">
        <f t="shared" si="40"/>
        <v>100</v>
      </c>
      <c r="J262" s="111">
        <f t="shared" si="40"/>
        <v>92</v>
      </c>
      <c r="K262" s="99">
        <f t="shared" si="40"/>
        <v>100</v>
      </c>
      <c r="L262" s="111">
        <f t="shared" si="40"/>
        <v>29</v>
      </c>
      <c r="M262" s="99">
        <f t="shared" si="40"/>
        <v>99.999999999999986</v>
      </c>
      <c r="N262" s="111">
        <f t="shared" si="40"/>
        <v>25</v>
      </c>
      <c r="O262" s="99">
        <f t="shared" si="40"/>
        <v>100</v>
      </c>
      <c r="P262" s="111">
        <f t="shared" si="38"/>
        <v>190</v>
      </c>
      <c r="Q262" s="100">
        <f>SUM(Q263:Q272)</f>
        <v>100.00000000000001</v>
      </c>
    </row>
    <row r="263" spans="1:17" ht="18.75" customHeight="1" x14ac:dyDescent="0.6">
      <c r="A263" s="108"/>
      <c r="B263" s="30" t="s">
        <v>204</v>
      </c>
      <c r="C263" s="30"/>
      <c r="D263" s="31">
        <v>5</v>
      </c>
      <c r="E263" s="32">
        <f>D263*100/D262</f>
        <v>50</v>
      </c>
      <c r="F263" s="31">
        <v>9</v>
      </c>
      <c r="G263" s="32">
        <f>F263*100/F262</f>
        <v>40.909090909090907</v>
      </c>
      <c r="H263" s="31">
        <v>0</v>
      </c>
      <c r="I263" s="32">
        <f>H263*100/H262</f>
        <v>0</v>
      </c>
      <c r="J263" s="31">
        <v>25</v>
      </c>
      <c r="K263" s="32">
        <f>J263*100/J262</f>
        <v>27.173913043478262</v>
      </c>
      <c r="L263" s="31">
        <v>5</v>
      </c>
      <c r="M263" s="32">
        <f>L263*100/L262</f>
        <v>17.241379310344829</v>
      </c>
      <c r="N263" s="31">
        <v>14</v>
      </c>
      <c r="O263" s="32">
        <f>N263*100/N262</f>
        <v>56</v>
      </c>
      <c r="P263" s="31">
        <f t="shared" si="38"/>
        <v>58</v>
      </c>
      <c r="Q263" s="33">
        <f>P263*100/P262</f>
        <v>30.526315789473685</v>
      </c>
    </row>
    <row r="264" spans="1:17" ht="18.75" customHeight="1" x14ac:dyDescent="0.6">
      <c r="A264" s="108"/>
      <c r="B264" s="30" t="s">
        <v>205</v>
      </c>
      <c r="C264" s="30"/>
      <c r="D264" s="31">
        <v>3</v>
      </c>
      <c r="E264" s="32">
        <f>D264*100/D262</f>
        <v>30</v>
      </c>
      <c r="F264" s="31">
        <v>1</v>
      </c>
      <c r="G264" s="32">
        <f>F264*100/F262</f>
        <v>4.5454545454545459</v>
      </c>
      <c r="H264" s="31">
        <v>0</v>
      </c>
      <c r="I264" s="32">
        <f>H264*100/H262</f>
        <v>0</v>
      </c>
      <c r="J264" s="31">
        <v>0</v>
      </c>
      <c r="K264" s="32">
        <f>J264*100/J262</f>
        <v>0</v>
      </c>
      <c r="L264" s="31">
        <v>0</v>
      </c>
      <c r="M264" s="32">
        <f>L264*100/L262</f>
        <v>0</v>
      </c>
      <c r="N264" s="31">
        <v>0</v>
      </c>
      <c r="O264" s="32">
        <f>N264*100/N262</f>
        <v>0</v>
      </c>
      <c r="P264" s="31">
        <f t="shared" si="38"/>
        <v>4</v>
      </c>
      <c r="Q264" s="33">
        <f>P264*100/P262</f>
        <v>2.1052631578947367</v>
      </c>
    </row>
    <row r="265" spans="1:17" ht="18.75" customHeight="1" x14ac:dyDescent="0.6">
      <c r="A265" s="108"/>
      <c r="B265" s="30" t="s">
        <v>206</v>
      </c>
      <c r="C265" s="30"/>
      <c r="D265" s="31">
        <v>1</v>
      </c>
      <c r="E265" s="32">
        <f>D265*100/D262</f>
        <v>10</v>
      </c>
      <c r="F265" s="31">
        <v>9</v>
      </c>
      <c r="G265" s="32">
        <f>F265*100/F262</f>
        <v>40.909090909090907</v>
      </c>
      <c r="H265" s="31">
        <v>0</v>
      </c>
      <c r="I265" s="32">
        <f>H265*100/H262</f>
        <v>0</v>
      </c>
      <c r="J265" s="31">
        <v>16</v>
      </c>
      <c r="K265" s="32">
        <f>J265*100/J262</f>
        <v>17.391304347826086</v>
      </c>
      <c r="L265" s="31">
        <v>0</v>
      </c>
      <c r="M265" s="32">
        <f>L265*100/L262</f>
        <v>0</v>
      </c>
      <c r="N265" s="31">
        <v>0</v>
      </c>
      <c r="O265" s="32">
        <f>N265*100/N262</f>
        <v>0</v>
      </c>
      <c r="P265" s="31">
        <f t="shared" si="38"/>
        <v>26</v>
      </c>
      <c r="Q265" s="33">
        <f>P265*100/P262</f>
        <v>13.684210526315789</v>
      </c>
    </row>
    <row r="266" spans="1:17" ht="18.75" customHeight="1" x14ac:dyDescent="0.6">
      <c r="A266" s="108"/>
      <c r="B266" s="30" t="s">
        <v>131</v>
      </c>
      <c r="C266" s="30"/>
      <c r="D266" s="31">
        <v>0</v>
      </c>
      <c r="E266" s="32">
        <f>D266*100/D262</f>
        <v>0</v>
      </c>
      <c r="F266" s="31">
        <v>3</v>
      </c>
      <c r="G266" s="32">
        <f>F266*100/F262</f>
        <v>13.636363636363637</v>
      </c>
      <c r="H266" s="31">
        <v>2</v>
      </c>
      <c r="I266" s="32">
        <f>H266*100/H262</f>
        <v>16.666666666666668</v>
      </c>
      <c r="J266" s="31">
        <v>25</v>
      </c>
      <c r="K266" s="32">
        <f>J266*100/J262</f>
        <v>27.173913043478262</v>
      </c>
      <c r="L266" s="31">
        <v>6</v>
      </c>
      <c r="M266" s="32">
        <f>L266*100/L262</f>
        <v>20.689655172413794</v>
      </c>
      <c r="N266" s="31">
        <v>0</v>
      </c>
      <c r="O266" s="32">
        <f>N266*100/N262</f>
        <v>0</v>
      </c>
      <c r="P266" s="31">
        <f t="shared" si="38"/>
        <v>36</v>
      </c>
      <c r="Q266" s="33">
        <f>P266*100/P262</f>
        <v>18.94736842105263</v>
      </c>
    </row>
    <row r="267" spans="1:17" ht="18.75" customHeight="1" x14ac:dyDescent="0.6">
      <c r="A267" s="108"/>
      <c r="B267" s="30" t="s">
        <v>207</v>
      </c>
      <c r="C267" s="30"/>
      <c r="D267" s="31">
        <v>0</v>
      </c>
      <c r="E267" s="32">
        <f>D267*100/D262</f>
        <v>0</v>
      </c>
      <c r="F267" s="31">
        <v>0</v>
      </c>
      <c r="G267" s="32">
        <f>F267*100/F262</f>
        <v>0</v>
      </c>
      <c r="H267" s="31">
        <v>8</v>
      </c>
      <c r="I267" s="32">
        <f>H267*100/H262</f>
        <v>66.666666666666671</v>
      </c>
      <c r="J267" s="31">
        <v>0</v>
      </c>
      <c r="K267" s="32">
        <f>J267*100/J262</f>
        <v>0</v>
      </c>
      <c r="L267" s="31">
        <v>0</v>
      </c>
      <c r="M267" s="32">
        <f>L267*100/L262</f>
        <v>0</v>
      </c>
      <c r="N267" s="31">
        <v>0</v>
      </c>
      <c r="O267" s="32">
        <f>N267*100/N262</f>
        <v>0</v>
      </c>
      <c r="P267" s="31">
        <f t="shared" si="38"/>
        <v>8</v>
      </c>
      <c r="Q267" s="33">
        <f>P267*100/P262</f>
        <v>4.2105263157894735</v>
      </c>
    </row>
    <row r="268" spans="1:17" ht="18.75" customHeight="1" x14ac:dyDescent="0.6">
      <c r="A268" s="108"/>
      <c r="B268" s="30" t="s">
        <v>208</v>
      </c>
      <c r="C268" s="30"/>
      <c r="D268" s="31">
        <v>0</v>
      </c>
      <c r="E268" s="32">
        <f>D268*100/D262</f>
        <v>0</v>
      </c>
      <c r="F268" s="31">
        <v>0</v>
      </c>
      <c r="G268" s="32">
        <f>F268*100/F262</f>
        <v>0</v>
      </c>
      <c r="H268" s="31">
        <v>0</v>
      </c>
      <c r="I268" s="32">
        <f>H268*100/H262</f>
        <v>0</v>
      </c>
      <c r="J268" s="31">
        <v>0</v>
      </c>
      <c r="K268" s="32">
        <f>J268*100/J262</f>
        <v>0</v>
      </c>
      <c r="L268" s="31">
        <v>3</v>
      </c>
      <c r="M268" s="32">
        <f>L268*100/L262</f>
        <v>10.344827586206897</v>
      </c>
      <c r="N268" s="31">
        <v>0</v>
      </c>
      <c r="O268" s="32">
        <f>N268*100/N262</f>
        <v>0</v>
      </c>
      <c r="P268" s="31">
        <f t="shared" si="38"/>
        <v>3</v>
      </c>
      <c r="Q268" s="33">
        <f>P268*100/P262</f>
        <v>1.5789473684210527</v>
      </c>
    </row>
    <row r="269" spans="1:17" ht="18.75" customHeight="1" x14ac:dyDescent="0.6">
      <c r="A269" s="108"/>
      <c r="B269" s="30" t="s">
        <v>209</v>
      </c>
      <c r="C269" s="30"/>
      <c r="D269" s="31">
        <v>0</v>
      </c>
      <c r="E269" s="32">
        <f>D269*100/D262</f>
        <v>0</v>
      </c>
      <c r="F269" s="31">
        <v>0</v>
      </c>
      <c r="G269" s="32">
        <f>F269*100/F262</f>
        <v>0</v>
      </c>
      <c r="H269" s="31">
        <v>1</v>
      </c>
      <c r="I269" s="32">
        <f>H269*100/H262</f>
        <v>8.3333333333333339</v>
      </c>
      <c r="J269" s="31">
        <v>0</v>
      </c>
      <c r="K269" s="32">
        <f>J269*100/J262</f>
        <v>0</v>
      </c>
      <c r="L269" s="31">
        <v>0</v>
      </c>
      <c r="M269" s="32">
        <f>L269*100/L262</f>
        <v>0</v>
      </c>
      <c r="N269" s="31">
        <v>0</v>
      </c>
      <c r="O269" s="32">
        <f>N269*100/N262</f>
        <v>0</v>
      </c>
      <c r="P269" s="31">
        <f t="shared" si="38"/>
        <v>1</v>
      </c>
      <c r="Q269" s="33">
        <f>P269*100/P262</f>
        <v>0.52631578947368418</v>
      </c>
    </row>
    <row r="270" spans="1:17" ht="18.75" customHeight="1" x14ac:dyDescent="0.6">
      <c r="A270" s="108"/>
      <c r="B270" s="30" t="s">
        <v>210</v>
      </c>
      <c r="C270" s="30"/>
      <c r="D270" s="31">
        <v>0</v>
      </c>
      <c r="E270" s="32">
        <f>D270*100/D262</f>
        <v>0</v>
      </c>
      <c r="F270" s="31">
        <v>0</v>
      </c>
      <c r="G270" s="32">
        <f>F270*100/F262</f>
        <v>0</v>
      </c>
      <c r="H270" s="31">
        <v>0</v>
      </c>
      <c r="I270" s="32">
        <f>H270*100/H262</f>
        <v>0</v>
      </c>
      <c r="J270" s="31">
        <v>23</v>
      </c>
      <c r="K270" s="32">
        <f>J270*100/J262</f>
        <v>25</v>
      </c>
      <c r="L270" s="31">
        <v>8</v>
      </c>
      <c r="M270" s="32">
        <f>L270*100/L262</f>
        <v>27.586206896551722</v>
      </c>
      <c r="N270" s="31">
        <v>4</v>
      </c>
      <c r="O270" s="32">
        <f>N270*100/N262</f>
        <v>16</v>
      </c>
      <c r="P270" s="31">
        <f t="shared" si="38"/>
        <v>35</v>
      </c>
      <c r="Q270" s="33">
        <f>P270*100/P262</f>
        <v>18.421052631578949</v>
      </c>
    </row>
    <row r="271" spans="1:17" ht="18.75" customHeight="1" x14ac:dyDescent="0.6">
      <c r="A271" s="108"/>
      <c r="B271" s="30" t="s">
        <v>211</v>
      </c>
      <c r="C271" s="30"/>
      <c r="D271" s="31">
        <v>0</v>
      </c>
      <c r="E271" s="32">
        <f>D271*100/D262</f>
        <v>0</v>
      </c>
      <c r="F271" s="31">
        <v>0</v>
      </c>
      <c r="G271" s="32">
        <f>F271*100/F262</f>
        <v>0</v>
      </c>
      <c r="H271" s="31">
        <v>0</v>
      </c>
      <c r="I271" s="32">
        <f>H271*100/H262</f>
        <v>0</v>
      </c>
      <c r="J271" s="31">
        <v>0</v>
      </c>
      <c r="K271" s="32">
        <f>J271*100/J262</f>
        <v>0</v>
      </c>
      <c r="L271" s="31">
        <v>3</v>
      </c>
      <c r="M271" s="32">
        <f>L271*100/L262</f>
        <v>10.344827586206897</v>
      </c>
      <c r="N271" s="31">
        <v>0</v>
      </c>
      <c r="O271" s="32">
        <f>N271*100/N262</f>
        <v>0</v>
      </c>
      <c r="P271" s="31">
        <f t="shared" si="38"/>
        <v>3</v>
      </c>
      <c r="Q271" s="33">
        <f>P271*100/P262</f>
        <v>1.5789473684210527</v>
      </c>
    </row>
    <row r="272" spans="1:17" ht="18.75" customHeight="1" x14ac:dyDescent="0.6">
      <c r="A272" s="108"/>
      <c r="B272" s="30" t="s">
        <v>120</v>
      </c>
      <c r="C272" s="30"/>
      <c r="D272" s="31">
        <v>1</v>
      </c>
      <c r="E272" s="32">
        <f>D272*100/D262</f>
        <v>10</v>
      </c>
      <c r="F272" s="31">
        <v>0</v>
      </c>
      <c r="G272" s="32">
        <f>F272*100/F262</f>
        <v>0</v>
      </c>
      <c r="H272" s="31">
        <v>1</v>
      </c>
      <c r="I272" s="32">
        <f>H272*100/H262</f>
        <v>8.3333333333333339</v>
      </c>
      <c r="J272" s="31">
        <v>3</v>
      </c>
      <c r="K272" s="32">
        <f>J272*100/J262</f>
        <v>3.2608695652173911</v>
      </c>
      <c r="L272" s="31">
        <v>4</v>
      </c>
      <c r="M272" s="32">
        <f>L272*100/L262</f>
        <v>13.793103448275861</v>
      </c>
      <c r="N272" s="31">
        <v>7</v>
      </c>
      <c r="O272" s="32">
        <f>N272*100/N262</f>
        <v>28</v>
      </c>
      <c r="P272" s="31">
        <f t="shared" si="38"/>
        <v>16</v>
      </c>
      <c r="Q272" s="33">
        <f>P272*100/P262</f>
        <v>8.4210526315789469</v>
      </c>
    </row>
    <row r="273" spans="1:18" ht="18.75" customHeight="1" x14ac:dyDescent="0.6">
      <c r="A273" s="137" t="s">
        <v>212</v>
      </c>
      <c r="B273" s="138" t="s">
        <v>213</v>
      </c>
      <c r="C273" s="138"/>
      <c r="D273" s="139">
        <v>38</v>
      </c>
      <c r="E273" s="140"/>
      <c r="F273" s="139">
        <v>34</v>
      </c>
      <c r="G273" s="140"/>
      <c r="H273" s="139">
        <v>29</v>
      </c>
      <c r="I273" s="140"/>
      <c r="J273" s="139">
        <v>212</v>
      </c>
      <c r="K273" s="140"/>
      <c r="L273" s="139">
        <v>92</v>
      </c>
      <c r="M273" s="140"/>
      <c r="N273" s="139">
        <v>126</v>
      </c>
      <c r="O273" s="140"/>
      <c r="P273" s="139">
        <f t="shared" ref="P273" si="41">SUM(D273:N273)</f>
        <v>531</v>
      </c>
      <c r="Q273" s="136"/>
    </row>
    <row r="274" spans="1:18" ht="18.75" customHeight="1" x14ac:dyDescent="0.6">
      <c r="A274" s="141"/>
      <c r="B274" s="138" t="s">
        <v>214</v>
      </c>
      <c r="C274" s="138"/>
      <c r="D274" s="139">
        <v>30</v>
      </c>
      <c r="E274" s="140"/>
      <c r="F274" s="139">
        <v>27</v>
      </c>
      <c r="G274" s="140"/>
      <c r="H274" s="139">
        <v>26</v>
      </c>
      <c r="I274" s="140"/>
      <c r="J274" s="139">
        <v>179</v>
      </c>
      <c r="K274" s="140"/>
      <c r="L274" s="139">
        <v>81</v>
      </c>
      <c r="M274" s="140"/>
      <c r="N274" s="139">
        <v>102</v>
      </c>
      <c r="O274" s="140"/>
      <c r="P274" s="139">
        <f>SUM(D274:N274)</f>
        <v>445</v>
      </c>
      <c r="Q274" s="136"/>
    </row>
    <row r="275" spans="1:18" ht="18.75" customHeight="1" x14ac:dyDescent="0.6">
      <c r="A275" s="141"/>
      <c r="B275" s="138" t="s">
        <v>215</v>
      </c>
      <c r="C275" s="138"/>
      <c r="D275" s="139">
        <v>32</v>
      </c>
      <c r="E275" s="140"/>
      <c r="F275" s="139">
        <v>40</v>
      </c>
      <c r="G275" s="140"/>
      <c r="H275" s="139">
        <v>31</v>
      </c>
      <c r="I275" s="140"/>
      <c r="J275" s="139">
        <v>210</v>
      </c>
      <c r="K275" s="140"/>
      <c r="L275" s="139">
        <v>92</v>
      </c>
      <c r="M275" s="140"/>
      <c r="N275" s="139">
        <v>121</v>
      </c>
      <c r="O275" s="140"/>
      <c r="P275" s="139">
        <f>SUM(D275:N275)</f>
        <v>526</v>
      </c>
      <c r="Q275" s="136"/>
    </row>
    <row r="276" spans="1:18" x14ac:dyDescent="0.6">
      <c r="A276" s="142"/>
      <c r="B276" s="138" t="s">
        <v>44</v>
      </c>
      <c r="C276" s="138"/>
      <c r="D276" s="139">
        <v>7</v>
      </c>
      <c r="E276" s="140"/>
      <c r="F276" s="139">
        <v>4</v>
      </c>
      <c r="G276" s="140"/>
      <c r="H276" s="139">
        <v>9</v>
      </c>
      <c r="I276" s="140"/>
      <c r="J276" s="139">
        <v>28</v>
      </c>
      <c r="K276" s="140"/>
      <c r="L276" s="139">
        <v>18</v>
      </c>
      <c r="M276" s="140"/>
      <c r="N276" s="139">
        <v>13</v>
      </c>
      <c r="O276" s="140"/>
      <c r="P276" s="139">
        <f>SUM(D276:N276)</f>
        <v>79</v>
      </c>
      <c r="Q276" s="136"/>
      <c r="R276" s="2" t="s">
        <v>216</v>
      </c>
    </row>
    <row r="277" spans="1:18" x14ac:dyDescent="0.6">
      <c r="R277" s="2" t="s">
        <v>217</v>
      </c>
    </row>
    <row r="278" spans="1:18" x14ac:dyDescent="0.6">
      <c r="R278" s="2" t="s">
        <v>218</v>
      </c>
    </row>
  </sheetData>
  <mergeCells count="247">
    <mergeCell ref="A273:A276"/>
    <mergeCell ref="B273:C273"/>
    <mergeCell ref="B274:C274"/>
    <mergeCell ref="B275:C275"/>
    <mergeCell ref="B276:C276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19:C219"/>
    <mergeCell ref="B228:C228"/>
    <mergeCell ref="B229:C229"/>
    <mergeCell ref="B243:C243"/>
    <mergeCell ref="B244:C244"/>
    <mergeCell ref="A251:A272"/>
    <mergeCell ref="B251:C251"/>
    <mergeCell ref="B252:C252"/>
    <mergeCell ref="B253:C253"/>
    <mergeCell ref="B254:C254"/>
    <mergeCell ref="B203:C203"/>
    <mergeCell ref="B204:C204"/>
    <mergeCell ref="B205:C205"/>
    <mergeCell ref="B206:C206"/>
    <mergeCell ref="A207:A250"/>
    <mergeCell ref="B207:C207"/>
    <mergeCell ref="B208:C208"/>
    <mergeCell ref="B209:C209"/>
    <mergeCell ref="B210:C210"/>
    <mergeCell ref="B218:C218"/>
    <mergeCell ref="A195:A198"/>
    <mergeCell ref="B195:C195"/>
    <mergeCell ref="B196:C196"/>
    <mergeCell ref="B197:C197"/>
    <mergeCell ref="B198:C198"/>
    <mergeCell ref="A199:A206"/>
    <mergeCell ref="B199:C199"/>
    <mergeCell ref="B200:C200"/>
    <mergeCell ref="B201:C201"/>
    <mergeCell ref="B202:C202"/>
    <mergeCell ref="A190:A194"/>
    <mergeCell ref="B190:C190"/>
    <mergeCell ref="B191:C191"/>
    <mergeCell ref="B192:C192"/>
    <mergeCell ref="B193:C193"/>
    <mergeCell ref="B194:C194"/>
    <mergeCell ref="B184:C184"/>
    <mergeCell ref="B185:C185"/>
    <mergeCell ref="A186:A189"/>
    <mergeCell ref="B186:C186"/>
    <mergeCell ref="B187:C187"/>
    <mergeCell ref="B188:C188"/>
    <mergeCell ref="B189:C189"/>
    <mergeCell ref="A175:A185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9:C169"/>
    <mergeCell ref="A170:A174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A148:A169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P142:P143"/>
    <mergeCell ref="Q142:Q143"/>
    <mergeCell ref="A144:C144"/>
    <mergeCell ref="A145:C145"/>
    <mergeCell ref="A146:A147"/>
    <mergeCell ref="B146:C146"/>
    <mergeCell ref="B147:C147"/>
    <mergeCell ref="B140:C140"/>
    <mergeCell ref="A141:C143"/>
    <mergeCell ref="D141:O141"/>
    <mergeCell ref="P141:Q141"/>
    <mergeCell ref="D142:E142"/>
    <mergeCell ref="F142:G142"/>
    <mergeCell ref="H142:I142"/>
    <mergeCell ref="J142:K142"/>
    <mergeCell ref="L142:M142"/>
    <mergeCell ref="N142:O142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96:C96"/>
    <mergeCell ref="B97:C97"/>
    <mergeCell ref="A115:A140"/>
    <mergeCell ref="B115:C115"/>
    <mergeCell ref="B116:C116"/>
    <mergeCell ref="B117:C117"/>
    <mergeCell ref="B118:C118"/>
    <mergeCell ref="B119:C119"/>
    <mergeCell ref="B120:C120"/>
    <mergeCell ref="B121:C121"/>
    <mergeCell ref="B72:C72"/>
    <mergeCell ref="B73:C73"/>
    <mergeCell ref="B74:C74"/>
    <mergeCell ref="A75:A114"/>
    <mergeCell ref="B75:C75"/>
    <mergeCell ref="B76:C76"/>
    <mergeCell ref="B77:C77"/>
    <mergeCell ref="B78:C78"/>
    <mergeCell ref="B87:C87"/>
    <mergeCell ref="B88:C88"/>
    <mergeCell ref="A63:A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57:C57"/>
    <mergeCell ref="B58:C58"/>
    <mergeCell ref="B59:C59"/>
    <mergeCell ref="B60:C60"/>
    <mergeCell ref="B61:C61"/>
    <mergeCell ref="B62:C62"/>
    <mergeCell ref="B48:C48"/>
    <mergeCell ref="B49:C49"/>
    <mergeCell ref="A50:A62"/>
    <mergeCell ref="B50:C50"/>
    <mergeCell ref="B51:C51"/>
    <mergeCell ref="B52:C52"/>
    <mergeCell ref="B53:C53"/>
    <mergeCell ref="B54:C54"/>
    <mergeCell ref="B55:C55"/>
    <mergeCell ref="B56:C56"/>
    <mergeCell ref="A39:A49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31:A33"/>
    <mergeCell ref="B31:C31"/>
    <mergeCell ref="B32:C32"/>
    <mergeCell ref="B33:C33"/>
    <mergeCell ref="A34:A38"/>
    <mergeCell ref="B34:C34"/>
    <mergeCell ref="B35:C35"/>
    <mergeCell ref="B36:C36"/>
    <mergeCell ref="B37:C37"/>
    <mergeCell ref="B38:C38"/>
    <mergeCell ref="B25:C25"/>
    <mergeCell ref="A26:A30"/>
    <mergeCell ref="B26:C26"/>
    <mergeCell ref="B27:C27"/>
    <mergeCell ref="B28:C28"/>
    <mergeCell ref="B29:C29"/>
    <mergeCell ref="B30:C30"/>
    <mergeCell ref="A16:A2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10:A15"/>
    <mergeCell ref="B10:C10"/>
    <mergeCell ref="B11:C11"/>
    <mergeCell ref="B12:C12"/>
    <mergeCell ref="B13:C13"/>
    <mergeCell ref="B14:C14"/>
    <mergeCell ref="B15:C15"/>
    <mergeCell ref="N5:O5"/>
    <mergeCell ref="P5:P6"/>
    <mergeCell ref="Q5:Q6"/>
    <mergeCell ref="A7:A9"/>
    <mergeCell ref="B7:C7"/>
    <mergeCell ref="B8:C8"/>
    <mergeCell ref="B9:C9"/>
    <mergeCell ref="A1:Q1"/>
    <mergeCell ref="A2:Q2"/>
    <mergeCell ref="A4:C6"/>
    <mergeCell ref="D4:O4"/>
    <mergeCell ref="P4:Q4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PJ.X10</dc:creator>
  <cp:lastModifiedBy>PJ.X10</cp:lastModifiedBy>
  <dcterms:created xsi:type="dcterms:W3CDTF">2021-09-06T09:27:27Z</dcterms:created>
  <dcterms:modified xsi:type="dcterms:W3CDTF">2021-09-06T09:28:21Z</dcterms:modified>
</cp:coreProperties>
</file>